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gistratba.sharepoint.com/sites/AUDITYROPO/Shared Documents/Marianum/05 Final vystupy/Zverejnenie/"/>
    </mc:Choice>
  </mc:AlternateContent>
  <xr:revisionPtr revIDLastSave="0" documentId="8_{B8F6EBCC-F250-4722-8EEE-8498EAA7A88A}" xr6:coauthVersionLast="47" xr6:coauthVersionMax="47" xr10:uidLastSave="{00000000-0000-0000-0000-000000000000}"/>
  <bookViews>
    <workbookView xWindow="-120" yWindow="-120" windowWidth="29040" windowHeight="15840" xr2:uid="{DCCB419C-D784-49C6-A3AE-C129A816247F}"/>
  </bookViews>
  <sheets>
    <sheet name="OBSAH" sheetId="6" r:id="rId1"/>
    <sheet name="Tabuľka 1" sheetId="7" r:id="rId2"/>
    <sheet name="Tabuľka 2" sheetId="8" r:id="rId3"/>
    <sheet name="Tabuľka 3" sheetId="9" r:id="rId4"/>
    <sheet name="Tabuľka 4" sheetId="10" r:id="rId5"/>
    <sheet name="Tabuľka 5" sheetId="11" r:id="rId6"/>
    <sheet name="Tabuľka 6" sheetId="12" r:id="rId7"/>
    <sheet name="Tabuľka 7" sheetId="13" r:id="rId8"/>
    <sheet name="Tabuľka 8" sheetId="14" r:id="rId9"/>
    <sheet name="Tabuľka 9, 10, 11" sheetId="15" r:id="rId10"/>
    <sheet name="Tabuľka 12" sheetId="16" r:id="rId11"/>
    <sheet name="Tabuľka 13" sheetId="5" r:id="rId12"/>
    <sheet name="Tabuľka 14" sheetId="4" r:id="rId13"/>
    <sheet name="Tabuľka 15" sheetId="17" r:id="rId14"/>
    <sheet name="Tabuľka 17" sheetId="3" r:id="rId15"/>
    <sheet name="Tabuľka 16" sheetId="18" r:id="rId16"/>
    <sheet name="Tabuľka 18" sheetId="19" r:id="rId17"/>
    <sheet name="Tabuľka 19" sheetId="20" r:id="rId18"/>
    <sheet name="Tabuľka 20" sheetId="21" r:id="rId19"/>
    <sheet name="Tabuľka 21" sheetId="22" r:id="rId20"/>
    <sheet name="Tabuľka 22" sheetId="2" r:id="rId21"/>
    <sheet name="Tabuľka 23" sheetId="23" r:id="rId22"/>
    <sheet name="Tabuľka 24" sheetId="24" r:id="rId23"/>
    <sheet name="Tabuľka 25" sheetId="1" r:id="rId24"/>
    <sheet name="Tabuľka 26" sheetId="25" r:id="rId25"/>
    <sheet name="Tabuľka 27" sheetId="26" r:id="rId26"/>
    <sheet name="Tabuľka 28" sheetId="27" r:id="rId27"/>
    <sheet name="Tabuľka 29" sheetId="28" r:id="rId28"/>
    <sheet name="Tabuľka 30" sheetId="29" r:id="rId29"/>
    <sheet name="Tabuľka 31" sheetId="30" r:id="rId30"/>
    <sheet name="Tabuľka 32" sheetId="31" r:id="rId31"/>
    <sheet name="Tabuľka 33" sheetId="32" r:id="rId32"/>
    <sheet name="Tabuľka 34" sheetId="33" r:id="rId33"/>
    <sheet name="Tabuľka 35" sheetId="34" r:id="rId34"/>
    <sheet name="Tabuľka 36" sheetId="35" r:id="rId35"/>
    <sheet name="Tabuľka 37" sheetId="36" r:id="rId36"/>
    <sheet name="Graf 1" sheetId="38" r:id="rId37"/>
    <sheet name="Graf 2" sheetId="39" r:id="rId38"/>
    <sheet name="Graf 3, 4" sheetId="40" r:id="rId39"/>
    <sheet name="Graf 5" sheetId="41" r:id="rId40"/>
    <sheet name="Graf 8" sheetId="42" r:id="rId41"/>
    <sheet name="Graf 9" sheetId="43" r:id="rId42"/>
    <sheet name="Graf 10" sheetId="44" r:id="rId43"/>
    <sheet name="Graf 11" sheetId="45" r:id="rId44"/>
    <sheet name="Graf 12" sheetId="46" r:id="rId45"/>
    <sheet name="Graf 13" sheetId="47" r:id="rId46"/>
    <sheet name="Graf 14" sheetId="48" r:id="rId47"/>
    <sheet name="Graf 16, 17" sheetId="49" r:id="rId48"/>
    <sheet name="Graf 18" sheetId="50" r:id="rId49"/>
    <sheet name="Graf 19" sheetId="51" r:id="rId50"/>
    <sheet name="Graf 20" sheetId="52" r:id="rId51"/>
    <sheet name="Graf 22" sheetId="53" r:id="rId52"/>
    <sheet name="Graf 23" sheetId="54" r:id="rId53"/>
    <sheet name="Graf 24" sheetId="55" r:id="rId54"/>
    <sheet name="Graf 25" sheetId="56" r:id="rId55"/>
    <sheet name="Graf 26" sheetId="57" r:id="rId56"/>
    <sheet name="Graf 27" sheetId="58" r:id="rId57"/>
    <sheet name="Graf 28" sheetId="59" r:id="rId58"/>
    <sheet name="Graf 29" sheetId="60" r:id="rId59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6" i="6" l="1"/>
  <c r="B7" i="6"/>
  <c r="B8" i="6"/>
  <c r="B9" i="6"/>
  <c r="B10" i="6"/>
  <c r="B11" i="6"/>
  <c r="B12" i="6"/>
  <c r="B13" i="6"/>
  <c r="B14" i="6"/>
  <c r="B15" i="6"/>
  <c r="B16" i="6"/>
  <c r="B17" i="6"/>
  <c r="B18" i="6"/>
  <c r="B19" i="6"/>
  <c r="B20" i="6"/>
  <c r="B21" i="6"/>
  <c r="B22" i="6"/>
  <c r="B23" i="6"/>
  <c r="B24" i="6"/>
  <c r="B25" i="6"/>
  <c r="B26" i="6"/>
  <c r="B27" i="6"/>
  <c r="B28" i="6"/>
  <c r="B29" i="6"/>
  <c r="B30" i="6"/>
  <c r="B31" i="6"/>
  <c r="B32" i="6"/>
  <c r="B33" i="6"/>
  <c r="B34" i="6"/>
  <c r="B35" i="6"/>
  <c r="B36" i="6"/>
  <c r="B37" i="6"/>
  <c r="B38" i="6"/>
  <c r="B39" i="6"/>
  <c r="B40" i="6"/>
  <c r="B41" i="6"/>
  <c r="B42" i="6"/>
  <c r="B43" i="6"/>
  <c r="B44" i="6"/>
  <c r="B45" i="6"/>
  <c r="B46" i="6"/>
  <c r="B47" i="6"/>
  <c r="B48" i="6"/>
  <c r="B49" i="6"/>
  <c r="B50" i="6"/>
  <c r="B51" i="6"/>
  <c r="B52" i="6"/>
  <c r="B53" i="6"/>
  <c r="B54" i="6"/>
  <c r="B55" i="6"/>
  <c r="B56" i="6"/>
  <c r="B57" i="6"/>
  <c r="B58" i="6"/>
  <c r="B59" i="6"/>
  <c r="B60" i="6"/>
  <c r="B61" i="6"/>
  <c r="B62" i="6"/>
  <c r="B63" i="6"/>
  <c r="B5" i="6"/>
  <c r="C51" i="6" a="1"/>
  <c r="C46" i="6" a="1"/>
  <c r="C25" i="6" a="1"/>
  <c r="C28" i="6" a="1"/>
  <c r="C23" i="6" a="1"/>
  <c r="C58" i="6" a="1"/>
  <c r="C53" i="6" a="1"/>
  <c r="C33" i="6" a="1"/>
  <c r="C36" i="6" a="1"/>
  <c r="C48" i="6" a="1"/>
  <c r="C59" i="6" a="1"/>
  <c r="C42" i="6" a="1"/>
  <c r="C62" i="6" a="1"/>
  <c r="C41" i="6" a="1"/>
  <c r="C44" i="6" a="1"/>
  <c r="C39" i="6" a="1"/>
  <c r="C56" i="6" a="1"/>
  <c r="C8" i="6" a="1"/>
  <c r="C12" i="6" a="1"/>
  <c r="C11" i="6" a="1"/>
  <c r="C6" i="6" a="1"/>
  <c r="C18" i="6" a="1"/>
  <c r="C49" i="6" a="1"/>
  <c r="C52" i="6" a="1"/>
  <c r="C47" i="6" a="1"/>
  <c r="C13" i="6" a="1"/>
  <c r="C16" i="6" a="1"/>
  <c r="C9" i="6" a="1"/>
  <c r="C26" i="6" a="1"/>
  <c r="C19" i="6" a="1"/>
  <c r="C14" i="6" a="1"/>
  <c r="C34" i="6" a="1"/>
  <c r="C57" i="6" a="1"/>
  <c r="C60" i="6" a="1"/>
  <c r="C55" i="6" a="1"/>
  <c r="C21" i="6" a="1"/>
  <c r="C24" i="6" a="1"/>
  <c r="C30" i="6" a="1"/>
  <c r="C37" i="6" a="1"/>
  <c r="C27" i="6" a="1"/>
  <c r="C22" i="6" a="1"/>
  <c r="C40" i="6" a="1"/>
  <c r="C32" i="6" a="1"/>
  <c r="C10" i="6" a="1"/>
  <c r="C63" i="6" a="1"/>
  <c r="C29" i="6" a="1"/>
  <c r="C5" i="6" a="1"/>
  <c r="C7" i="6" a="1"/>
  <c r="C35" i="6" a="1"/>
  <c r="C43" i="6" a="1"/>
  <c r="C38" i="6" a="1"/>
  <c r="C17" i="6" a="1"/>
  <c r="C20" i="6" a="1"/>
  <c r="C15" i="6" a="1"/>
  <c r="C50" i="6" a="1"/>
  <c r="C45" i="6" a="1"/>
  <c r="C54" i="6" a="1"/>
  <c r="C31" i="6" a="1"/>
  <c r="C61" i="6" a="1"/>
  <c r="C24" i="6" l="1"/>
  <c r="C16" i="6"/>
  <c r="C8" i="6"/>
  <c r="C61" i="6"/>
  <c r="C53" i="6"/>
  <c r="C45" i="6"/>
  <c r="C37" i="6"/>
  <c r="C29" i="6"/>
  <c r="C21" i="6"/>
  <c r="C13" i="6"/>
  <c r="C56" i="6"/>
  <c r="C48" i="6"/>
  <c r="C58" i="6"/>
  <c r="C50" i="6"/>
  <c r="C26" i="6"/>
  <c r="C63" i="6"/>
  <c r="C55" i="6"/>
  <c r="C47" i="6"/>
  <c r="C39" i="6"/>
  <c r="C31" i="6"/>
  <c r="C23" i="6"/>
  <c r="C15" i="6"/>
  <c r="C7" i="6"/>
  <c r="C10" i="6"/>
  <c r="C60" i="6"/>
  <c r="C52" i="6"/>
  <c r="C44" i="6"/>
  <c r="C36" i="6"/>
  <c r="C28" i="6"/>
  <c r="C20" i="6"/>
  <c r="C12" i="6"/>
  <c r="C32" i="6"/>
  <c r="C57" i="6"/>
  <c r="C49" i="6"/>
  <c r="C41" i="6"/>
  <c r="C33" i="6"/>
  <c r="C25" i="6"/>
  <c r="C17" i="6"/>
  <c r="C9" i="6"/>
  <c r="C40" i="6"/>
  <c r="C34" i="6"/>
  <c r="C18" i="6"/>
  <c r="C62" i="6"/>
  <c r="C54" i="6"/>
  <c r="C46" i="6"/>
  <c r="C38" i="6"/>
  <c r="C30" i="6"/>
  <c r="C22" i="6"/>
  <c r="C14" i="6"/>
  <c r="C6" i="6"/>
  <c r="C42" i="6"/>
  <c r="C59" i="6"/>
  <c r="C51" i="6"/>
  <c r="C43" i="6"/>
  <c r="C35" i="6"/>
  <c r="C27" i="6"/>
  <c r="C19" i="6"/>
  <c r="C11" i="6"/>
  <c r="C5" i="6"/>
  <c r="A4" i="60" l="1"/>
  <c r="A4" i="59"/>
  <c r="A4" i="58"/>
  <c r="A4" i="57" l="1"/>
  <c r="A4" i="56"/>
  <c r="G8" i="55"/>
  <c r="G9" i="55"/>
  <c r="G10" i="55"/>
  <c r="G11" i="55"/>
  <c r="G13" i="55"/>
  <c r="G14" i="55"/>
  <c r="G7" i="55"/>
  <c r="A4" i="55"/>
  <c r="A4" i="54" l="1"/>
  <c r="A4" i="53" l="1"/>
  <c r="A4" i="52"/>
  <c r="A4" i="51"/>
  <c r="A4" i="50" l="1"/>
  <c r="G34" i="49"/>
  <c r="F34" i="49"/>
  <c r="E34" i="49"/>
  <c r="D34" i="49"/>
  <c r="C34" i="49"/>
  <c r="B34" i="49"/>
  <c r="M33" i="49"/>
  <c r="L33" i="49"/>
  <c r="K33" i="49"/>
  <c r="J33" i="49"/>
  <c r="I33" i="49"/>
  <c r="H33" i="49"/>
  <c r="G33" i="49"/>
  <c r="F33" i="49"/>
  <c r="E33" i="49"/>
  <c r="D33" i="49"/>
  <c r="C33" i="49"/>
  <c r="B33" i="49"/>
  <c r="M32" i="49"/>
  <c r="L32" i="49"/>
  <c r="K32" i="49"/>
  <c r="J32" i="49"/>
  <c r="I32" i="49"/>
  <c r="H32" i="49"/>
  <c r="G32" i="49"/>
  <c r="F32" i="49"/>
  <c r="E32" i="49"/>
  <c r="D32" i="49"/>
  <c r="C32" i="49"/>
  <c r="B32" i="49"/>
  <c r="M31" i="49"/>
  <c r="L31" i="49"/>
  <c r="K31" i="49"/>
  <c r="J31" i="49"/>
  <c r="I31" i="49"/>
  <c r="H31" i="49"/>
  <c r="G31" i="49"/>
  <c r="F31" i="49"/>
  <c r="E31" i="49"/>
  <c r="D31" i="49"/>
  <c r="C31" i="49"/>
  <c r="B31" i="49"/>
  <c r="M30" i="49"/>
  <c r="L30" i="49"/>
  <c r="K30" i="49"/>
  <c r="J30" i="49"/>
  <c r="I30" i="49"/>
  <c r="H30" i="49"/>
  <c r="G30" i="49"/>
  <c r="F30" i="49"/>
  <c r="E30" i="49"/>
  <c r="D30" i="49"/>
  <c r="C30" i="49"/>
  <c r="B30" i="49"/>
  <c r="A4" i="49" l="1"/>
  <c r="A4" i="48" l="1"/>
  <c r="A4" i="47"/>
  <c r="A4" i="46" l="1"/>
  <c r="A4" i="45" l="1"/>
  <c r="A4" i="44"/>
  <c r="A4" i="43" l="1"/>
  <c r="E15" i="42"/>
  <c r="E22" i="42" s="1"/>
  <c r="D15" i="42"/>
  <c r="D22" i="42" s="1"/>
  <c r="C15" i="42"/>
  <c r="C22" i="42" s="1"/>
  <c r="B15" i="42"/>
  <c r="B22" i="42" s="1"/>
  <c r="E10" i="42"/>
  <c r="E11" i="42" s="1"/>
  <c r="D10" i="42"/>
  <c r="D11" i="42" s="1"/>
  <c r="C10" i="42"/>
  <c r="C11" i="42" s="1"/>
  <c r="B10" i="42"/>
  <c r="B11" i="42" s="1"/>
  <c r="E23" i="42"/>
  <c r="D23" i="42"/>
  <c r="C23" i="42"/>
  <c r="B23" i="42"/>
  <c r="E21" i="42"/>
  <c r="D21" i="42"/>
  <c r="C21" i="42"/>
  <c r="B21" i="42"/>
  <c r="B17" i="42" l="1"/>
  <c r="B18" i="42" s="1"/>
  <c r="C17" i="42"/>
  <c r="C18" i="42" s="1"/>
  <c r="E17" i="42"/>
  <c r="E18" i="42" s="1"/>
  <c r="D17" i="42"/>
  <c r="D18" i="42" s="1"/>
  <c r="A4" i="42" l="1"/>
  <c r="A4" i="41" l="1"/>
  <c r="A4" i="40" l="1"/>
  <c r="A4" i="39"/>
  <c r="C12" i="38" l="1"/>
  <c r="D12" i="38"/>
  <c r="E12" i="38"/>
  <c r="F12" i="38"/>
  <c r="G12" i="38"/>
  <c r="H12" i="38"/>
  <c r="I12" i="38"/>
  <c r="J12" i="38"/>
  <c r="K12" i="38"/>
  <c r="B12" i="38"/>
  <c r="A4" i="38" l="1"/>
  <c r="A4" i="36" l="1"/>
  <c r="A4" i="35"/>
  <c r="A4" i="34"/>
  <c r="A4" i="33" l="1"/>
  <c r="A4" i="32"/>
  <c r="A4" i="31"/>
  <c r="A4" i="30" l="1"/>
  <c r="A4" i="29"/>
  <c r="A4" i="28"/>
  <c r="A4" i="27"/>
  <c r="A4" i="26"/>
  <c r="A4" i="25"/>
  <c r="A4" i="24"/>
  <c r="A4" i="23" l="1"/>
  <c r="C12" i="22"/>
  <c r="C14" i="22" s="1"/>
  <c r="D12" i="22"/>
  <c r="D14" i="22" s="1"/>
  <c r="E12" i="22"/>
  <c r="E14" i="22" s="1"/>
  <c r="B12" i="22"/>
  <c r="B14" i="22" s="1"/>
  <c r="A4" i="22"/>
  <c r="C16" i="21"/>
  <c r="D16" i="21"/>
  <c r="E16" i="21"/>
  <c r="B16" i="21"/>
  <c r="C7" i="21"/>
  <c r="D7" i="21"/>
  <c r="E7" i="21"/>
  <c r="B7" i="21"/>
  <c r="A4" i="21"/>
  <c r="E19" i="21" l="1"/>
  <c r="C19" i="21"/>
  <c r="D19" i="21"/>
  <c r="B19" i="21"/>
  <c r="A4" i="20"/>
  <c r="A4" i="19"/>
  <c r="C11" i="18"/>
  <c r="C13" i="18" s="1"/>
  <c r="C15" i="18" s="1"/>
  <c r="D11" i="18"/>
  <c r="D13" i="18" s="1"/>
  <c r="D15" i="18" s="1"/>
  <c r="E11" i="18"/>
  <c r="E13" i="18" s="1"/>
  <c r="E15" i="18" s="1"/>
  <c r="B11" i="18"/>
  <c r="B13" i="18" s="1"/>
  <c r="B15" i="18" s="1"/>
  <c r="A4" i="18" l="1"/>
  <c r="F15" i="17"/>
  <c r="F16" i="17" s="1"/>
  <c r="E15" i="17"/>
  <c r="E16" i="17" s="1"/>
  <c r="D15" i="17"/>
  <c r="D16" i="17" s="1"/>
  <c r="C15" i="17"/>
  <c r="C16" i="17" s="1"/>
  <c r="F12" i="17"/>
  <c r="F13" i="17" s="1"/>
  <c r="E12" i="17"/>
  <c r="E13" i="17" s="1"/>
  <c r="D12" i="17"/>
  <c r="D13" i="17" s="1"/>
  <c r="C12" i="17"/>
  <c r="C13" i="17" s="1"/>
  <c r="F9" i="17"/>
  <c r="F10" i="17" s="1"/>
  <c r="E9" i="17"/>
  <c r="E10" i="17" s="1"/>
  <c r="D9" i="17"/>
  <c r="D10" i="17" s="1"/>
  <c r="C9" i="17"/>
  <c r="C10" i="17" s="1"/>
  <c r="A4" i="17" l="1"/>
  <c r="A4" i="16"/>
  <c r="A4" i="15" l="1"/>
  <c r="A4" i="14"/>
  <c r="A4" i="13"/>
  <c r="A4" i="12"/>
  <c r="A4" i="11"/>
  <c r="A4" i="10"/>
  <c r="A4" i="9"/>
  <c r="A4" i="8"/>
  <c r="A4" i="7"/>
  <c r="A4" i="1"/>
  <c r="A4" i="2"/>
  <c r="A4" i="3"/>
  <c r="A4" i="4"/>
  <c r="A4" i="5"/>
  <c r="M7" i="4" l="1"/>
  <c r="K7" i="4"/>
  <c r="M30" i="4"/>
  <c r="K30" i="4"/>
  <c r="L30" i="4" s="1"/>
  <c r="J30" i="4"/>
  <c r="M28" i="4"/>
  <c r="K28" i="4"/>
  <c r="J28" i="4"/>
  <c r="L28" i="4" s="1"/>
  <c r="M27" i="4"/>
  <c r="K27" i="4"/>
  <c r="J27" i="4"/>
  <c r="L27" i="4" s="1"/>
  <c r="M26" i="4"/>
  <c r="K26" i="4"/>
  <c r="J26" i="4"/>
  <c r="L26" i="4" s="1"/>
  <c r="M25" i="4"/>
  <c r="K25" i="4"/>
  <c r="J25" i="4"/>
  <c r="L25" i="4" s="1"/>
  <c r="M24" i="4"/>
  <c r="K24" i="4"/>
  <c r="J24" i="4"/>
  <c r="L24" i="4" s="1"/>
  <c r="M23" i="4"/>
  <c r="K23" i="4"/>
  <c r="J23" i="4"/>
  <c r="L23" i="4" s="1"/>
  <c r="M22" i="4"/>
  <c r="K22" i="4"/>
  <c r="J22" i="4"/>
  <c r="L22" i="4" s="1"/>
  <c r="M21" i="4"/>
  <c r="K21" i="4"/>
  <c r="J21" i="4"/>
  <c r="L21" i="4" s="1"/>
  <c r="M20" i="4"/>
  <c r="K20" i="4"/>
  <c r="J20" i="4"/>
  <c r="L20" i="4" s="1"/>
  <c r="M19" i="4"/>
  <c r="K19" i="4"/>
  <c r="J19" i="4"/>
  <c r="L19" i="4" s="1"/>
  <c r="M18" i="4"/>
  <c r="K18" i="4"/>
  <c r="J18" i="4"/>
  <c r="L18" i="4" s="1"/>
  <c r="M17" i="4"/>
  <c r="K17" i="4"/>
  <c r="J17" i="4"/>
  <c r="L17" i="4" s="1"/>
  <c r="M16" i="4"/>
  <c r="K16" i="4"/>
  <c r="J16" i="4"/>
  <c r="L16" i="4" s="1"/>
  <c r="M15" i="4"/>
  <c r="K15" i="4"/>
  <c r="J15" i="4"/>
  <c r="L15" i="4" s="1"/>
  <c r="M14" i="4"/>
  <c r="K14" i="4"/>
  <c r="J14" i="4"/>
  <c r="L14" i="4" s="1"/>
  <c r="M13" i="4"/>
  <c r="K13" i="4"/>
  <c r="J13" i="4"/>
  <c r="L13" i="4" s="1"/>
  <c r="M12" i="4"/>
  <c r="K12" i="4"/>
  <c r="J12" i="4"/>
  <c r="L12" i="4" s="1"/>
  <c r="M11" i="4"/>
  <c r="K11" i="4"/>
  <c r="J11" i="4"/>
  <c r="L11" i="4" s="1"/>
  <c r="M10" i="4"/>
  <c r="K10" i="4"/>
  <c r="J10" i="4"/>
  <c r="L10" i="4" s="1"/>
  <c r="M9" i="4"/>
  <c r="K9" i="4"/>
  <c r="J9" i="4"/>
  <c r="L9" i="4" s="1"/>
  <c r="M8" i="4"/>
  <c r="K8" i="4"/>
  <c r="J8" i="4"/>
  <c r="L8" i="4" s="1"/>
  <c r="J7" i="4"/>
  <c r="L7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<sst xmlns="http://schemas.openxmlformats.org/spreadsheetml/2006/main" count="2439" uniqueCount="1238">
  <si>
    <t>Výkonnostný audit Marianum</t>
  </si>
  <si>
    <t>Dátová príloha</t>
  </si>
  <si>
    <t>Tabuľka/graf</t>
  </si>
  <si>
    <t>Odkaz</t>
  </si>
  <si>
    <t>Názov</t>
  </si>
  <si>
    <t>OBSAH</t>
  </si>
  <si>
    <t>Tabuľka 1</t>
  </si>
  <si>
    <t>Tabuľka 2</t>
  </si>
  <si>
    <t>Tabuľka 3</t>
  </si>
  <si>
    <t>Tabuľka 4</t>
  </si>
  <si>
    <t>Tabuľka 5</t>
  </si>
  <si>
    <t>Tabuľka 6</t>
  </si>
  <si>
    <t>Tabuľka 7</t>
  </si>
  <si>
    <t>Tabuľka 8</t>
  </si>
  <si>
    <t>Tabuľka 9, 10, 11</t>
  </si>
  <si>
    <t>Tabuľka 12</t>
  </si>
  <si>
    <t>Tabuľka 13</t>
  </si>
  <si>
    <t>Tabuľka 14</t>
  </si>
  <si>
    <t>Tabuľka 15</t>
  </si>
  <si>
    <t>Tabuľka 17</t>
  </si>
  <si>
    <t>Tabuľka 16</t>
  </si>
  <si>
    <t>Tabuľka 18</t>
  </si>
  <si>
    <t>Tabuľka 19</t>
  </si>
  <si>
    <t>Tabuľka 20</t>
  </si>
  <si>
    <t>Tabuľka 21</t>
  </si>
  <si>
    <t>Tabuľka 22</t>
  </si>
  <si>
    <t>Tabuľka 23</t>
  </si>
  <si>
    <t>Tabuľka 24</t>
  </si>
  <si>
    <t>Tabuľka 25</t>
  </si>
  <si>
    <t>Tabuľka 26</t>
  </si>
  <si>
    <t>Tabuľka 27</t>
  </si>
  <si>
    <t>Tabuľka 28</t>
  </si>
  <si>
    <t>Tabuľka 29</t>
  </si>
  <si>
    <t>Tabuľka 30</t>
  </si>
  <si>
    <t>Tabuľka 31</t>
  </si>
  <si>
    <t>Tabuľka 32</t>
  </si>
  <si>
    <t>Tabuľka 33</t>
  </si>
  <si>
    <t>Tabuľka 34</t>
  </si>
  <si>
    <t>Tabuľka 35</t>
  </si>
  <si>
    <t>Tabuľka 36</t>
  </si>
  <si>
    <t>Tabuľka 37</t>
  </si>
  <si>
    <t>Graf 1</t>
  </si>
  <si>
    <t>Graf 2</t>
  </si>
  <si>
    <t>Graf 3, 4</t>
  </si>
  <si>
    <t>Graf 5</t>
  </si>
  <si>
    <t>Graf 8</t>
  </si>
  <si>
    <t>Graf 9</t>
  </si>
  <si>
    <t>Graf 10</t>
  </si>
  <si>
    <t>Graf 11</t>
  </si>
  <si>
    <t>Graf 12</t>
  </si>
  <si>
    <t>Graf 13</t>
  </si>
  <si>
    <t>Graf 14</t>
  </si>
  <si>
    <t>Graf 16, 17</t>
  </si>
  <si>
    <t>Graf 18</t>
  </si>
  <si>
    <t>Graf 19</t>
  </si>
  <si>
    <t>Graf 20</t>
  </si>
  <si>
    <t>Graf 22</t>
  </si>
  <si>
    <t>Graf 23</t>
  </si>
  <si>
    <t>Graf 24</t>
  </si>
  <si>
    <t>Graf 25</t>
  </si>
  <si>
    <t>Graf 26</t>
  </si>
  <si>
    <t>Graf 27</t>
  </si>
  <si>
    <t>Graf 28</t>
  </si>
  <si>
    <t>Graf 29</t>
  </si>
  <si>
    <t>Tabuľka</t>
  </si>
  <si>
    <t>Rozdelenie činností Marianum podľa zákona o pohrebníctve</t>
  </si>
  <si>
    <t xml:space="preserve">Hlavná činnosť (§ 17 zákona) </t>
  </si>
  <si>
    <t>Podnikateľská činnosť (§ 8, § 11 zákona)</t>
  </si>
  <si>
    <t>vykopanie hrobu a zasypanie hrobu</t>
  </si>
  <si>
    <t>počiatočná starostlivosť o ľudské pozostatky</t>
  </si>
  <si>
    <t>vykonávanie exhumácie</t>
  </si>
  <si>
    <t>úprava ľudských pozostatkov a ich ukladanie do rakvy</t>
  </si>
  <si>
    <t>vedenie evidencie súvisiacej s prevádzkovaním pohrebiska</t>
  </si>
  <si>
    <t>preprava ľudských pozostatkov a ľudských ostatkov a preprava potrateného ľudského plodu alebo predčasne odňatého ľudského plodu</t>
  </si>
  <si>
    <t>správa pohrebiska</t>
  </si>
  <si>
    <t>miestna prepravu, prenos rakvy a pochovanie</t>
  </si>
  <si>
    <t>správa márnice a domu smútku, ak sú na pohrebisku vybudované</t>
  </si>
  <si>
    <t>predaj rakiev a smútočných potrieb</t>
  </si>
  <si>
    <t>údržba komunikácií a zelene na pohrebisku</t>
  </si>
  <si>
    <t>zabezpečovanie a organizácia pohrebného obradu</t>
  </si>
  <si>
    <t>poradenská činnosť súvisiacu s pohrebom</t>
  </si>
  <si>
    <t>prevzatie ľudských pozostatkov a ľudských ostatkov a ich dočasné uloženie do spopolnenia</t>
  </si>
  <si>
    <t>spopolňovanie ľudských pozostatkov a ľudských ostatkov</t>
  </si>
  <si>
    <t>úprava popola, uloženie popola do urny, skladovanie a odovzdávanie urien</t>
  </si>
  <si>
    <t>Zdroj: Zákon č. 131/2010 Z.z., zriaďovateľská listina Marianum, spracovanie HMBA, 2021</t>
  </si>
  <si>
    <t>Výkaz ziskov a strát Marianum, s úpravou o nájomné (eur)</t>
  </si>
  <si>
    <t>Prevádzkové náklady</t>
  </si>
  <si>
    <t>Vlastné tržby</t>
  </si>
  <si>
    <t>Prevádzkový zisk</t>
  </si>
  <si>
    <t>% nákladov</t>
  </si>
  <si>
    <t>Z toho nájomné hlavnému mestu</t>
  </si>
  <si>
    <t>Upravený prevádzkový zisk</t>
  </si>
  <si>
    <t>Odpisy</t>
  </si>
  <si>
    <t>Upravený zisk pred zdanením</t>
  </si>
  <si>
    <t>Daň z príjmu (PČ)</t>
  </si>
  <si>
    <t>Upravený výsledok hospodárenia</t>
  </si>
  <si>
    <t>Zdroj: Marianum, spracovanie HMBA, 2021</t>
  </si>
  <si>
    <t>Výzvy, identifikované koncepciou Marianum z roku 2019</t>
  </si>
  <si>
    <t>Identifikované výzvy</t>
  </si>
  <si>
    <t xml:space="preserve">Nedostatočná/nevyhovujúca úroveň domov smútku, sociálnych zariadení, služobných priestorov </t>
  </si>
  <si>
    <t>Komplikované parkovanie pre klientov na Šafárikovom nám. 3 (sídlo Marianum)</t>
  </si>
  <si>
    <t>Nedostatok hrobových miest na pohrebiskách</t>
  </si>
  <si>
    <t>Chýbajúca separácia BIO odpadu na pohrebiskách</t>
  </si>
  <si>
    <t>Chýbajúci koncept pre minimalizáciu neekologických materiálov pri príprave obradov</t>
  </si>
  <si>
    <t>Príprava zosnulých k obradom a priebeh obradov na úrovni 80-tych rokov 20. storočia</t>
  </si>
  <si>
    <t>Chýbajúci luxusný pohrebný automobil</t>
  </si>
  <si>
    <t>Opatrenia, navrhované koncepciou Marianum z roku 2019</t>
  </si>
  <si>
    <t>Navrhované opatrenia</t>
  </si>
  <si>
    <t>Reakcia na výzvu č.</t>
  </si>
  <si>
    <t>Odhad nákladov</t>
  </si>
  <si>
    <t>Odhad výnosov</t>
  </si>
  <si>
    <t>Skvalitnenie poskytovaných služieb vo všetkých detailoch prípravy a priebehu pohrebných obradov</t>
  </si>
  <si>
    <t>A</t>
  </si>
  <si>
    <t>Zriadenie troch strategicky umiestnených kancelárií v Bratislave</t>
  </si>
  <si>
    <t>NA</t>
  </si>
  <si>
    <t>B</t>
  </si>
  <si>
    <t>Zavedenie profesionálnej úpravy tváre zosnulých</t>
  </si>
  <si>
    <t>C</t>
  </si>
  <si>
    <t>Nákup luxusného pohrebného vozidla</t>
  </si>
  <si>
    <t>D</t>
  </si>
  <si>
    <t>Rozšírenie ponuky kvetinovej výzdoby</t>
  </si>
  <si>
    <t>E</t>
  </si>
  <si>
    <t>Zavedenie možnosti úhrady obradov na splátky</t>
  </si>
  <si>
    <t>F</t>
  </si>
  <si>
    <t>Zverejňovanie informácií o aktuálnych pohreboch/obradoch</t>
  </si>
  <si>
    <t>G</t>
  </si>
  <si>
    <t>Vybudovanie nového centrálneho kvetinárstva</t>
  </si>
  <si>
    <t>H</t>
  </si>
  <si>
    <t>Nová služba – dovoz kvetinových výrobkov k hrobovému miestu</t>
  </si>
  <si>
    <t>I</t>
  </si>
  <si>
    <t>Zriadenie e-shopu na nákup kvetinových výrobkov</t>
  </si>
  <si>
    <t>Zvyšovanie úrovne a profesionality pracovníkov poskytujúcich služby v 1. línii pohrebníctva</t>
  </si>
  <si>
    <t>Zavedenie odborného zaškoľovania vybavovateliek pohrebov</t>
  </si>
  <si>
    <t>Zavedenie procesu psychickej očisty zamestnancov – relaxačný pobyt v hodnote 150 eur/rok</t>
  </si>
  <si>
    <t>Výrazne zvýšenie úrovne poskytovania pohrebných služieb</t>
  </si>
  <si>
    <t>Príprava návrhu novelizácie VZN č. 17/2012 – Prevádzkový poriadok pohrebísk na území hlavného mesta SR Bratislavy vrátane cenníka za poskytovanie služieb</t>
  </si>
  <si>
    <t xml:space="preserve">Zmena cenníka za prenájom – rozdelenie sadzieb podľa typov miest, zvýšenie cien </t>
  </si>
  <si>
    <t>+1,3 mil. eur</t>
  </si>
  <si>
    <t xml:space="preserve">Aktualizácia a doplnenia VZN </t>
  </si>
  <si>
    <t>Zefektívnenie a optimalizácia personálnych nákladov</t>
  </si>
  <si>
    <t>Kumulácia pracovných pozícií</t>
  </si>
  <si>
    <t>Vzájomná zastupiteľnosť pracovníkov</t>
  </si>
  <si>
    <t>Zavedenie kontrolingu pre dodržiavanie nastavených procesov</t>
  </si>
  <si>
    <t>Nekompromisný prístup k porušovaniu pracovnej disciplíny a etiky</t>
  </si>
  <si>
    <t>Dodržiavanie nulovej tolerancie požitia alkoholu na pracovisku</t>
  </si>
  <si>
    <t>Zvýšenie úrovne starostlivosti o prevádzkovanie a údržbu cintorínov</t>
  </si>
  <si>
    <t>Inštalácia externých informačných video-panelov na cintoríny s najvyššou návštevnosťou</t>
  </si>
  <si>
    <t>Nastavenie procesov posudzovania oprávnenosti požiadaviek nájomcov</t>
  </si>
  <si>
    <t>Nastavenie procesov vybavovania oprávnených požiadaviek nájomcov</t>
  </si>
  <si>
    <t>Nastavenie procesov povoľovania a následnej kontroly pri výstavbe príslušenstiev hrobových miest</t>
  </si>
  <si>
    <t>Nastavenie procesov pre dosiahnutie nápravy tých stavov, ktoré sú v rozpore s VZN</t>
  </si>
  <si>
    <t>Postupná výmena starých cintorínskych studničiek</t>
  </si>
  <si>
    <t>Nastavenie   procesov   posudzovania a spracovania podnetov vedúcich</t>
  </si>
  <si>
    <t>Zavedenie predĺženia otváracích hodín do 22:00  hod. na všetkých cintorínoch počas sviatkov</t>
  </si>
  <si>
    <t>Zvyšovanie informovanosti  verejnosti  o činnosti organizácie vydávaním tlačových správ</t>
  </si>
  <si>
    <t>J</t>
  </si>
  <si>
    <t>Zvýšenie úrovne povedomia občanov Bratislavy o tom, že MARIANUM je pohrebníctvom mesta Bratislava</t>
  </si>
  <si>
    <t>Naplnenie oprávneného očakávania verejnosti na obnovu domov  smútku</t>
  </si>
  <si>
    <t>Postupné obnovenie všetkých obradných miestností</t>
  </si>
  <si>
    <t>V súvislosti s obnovou domov smútku revitalizáciách bezprostredného okolia a priľahlých cintorínskych komunikácií</t>
  </si>
  <si>
    <t>Obnova verejných toaliet na Martinskom cintoríne a vybudovanie nových toaliet na NKP Slavín</t>
  </si>
  <si>
    <t>výmena zastaralej zvukotechniky v obradných miestnostiach</t>
  </si>
  <si>
    <t>inštalácia videotechnológie na možnosť videoprenosu</t>
  </si>
  <si>
    <t>postupné zavedenie klimatizácie/temperovania vo vybraných obradných miestnostiach</t>
  </si>
  <si>
    <t>Environmentálne prístupy pri zbere odpadu na cintorínoch</t>
  </si>
  <si>
    <t>Zavedenie jediného možného triedenia na cintorínoch: na zmesový a BIO odpad</t>
  </si>
  <si>
    <t>Primeranou  osvetou  vplývať  na  verejnosť  s  cieľom  využiť  vytriedený  BIO-odpad  na jeho recykláciu</t>
  </si>
  <si>
    <t>Postupné nahrádzanie zastaralých oceľových kontajnerov za polo-podzemné kontajnery</t>
  </si>
  <si>
    <t>Nastavenie eko prístupu na všetkých úrovniach služieb</t>
  </si>
  <si>
    <t>Zavedenie používania truhiel vyrobených výlučne z ekologických materiálov</t>
  </si>
  <si>
    <t>Nahradenie predaja vencov z umelých kvetov za vence vyrobené z ekologických materiálov</t>
  </si>
  <si>
    <t>EKO-sektory: s minimalizáciou pomníkov a maximom zelených plôch v nových sektoroch na vybraných cintorínoch</t>
  </si>
  <si>
    <t>Zavedenie predaja EKO-urien pre EKO-urnové miesta a urnové miesta v zemi</t>
  </si>
  <si>
    <t>Budovanie urnových/EKO-urnových a hrobových/EKO-hrobových miest novým prístupom - priamo s pomníkom</t>
  </si>
  <si>
    <t>Pasportizácia a systematická starostlivosť a údržba zelene</t>
  </si>
  <si>
    <t>V spolupráci so sekciou životného prostredia Magistrátu pripraviť komplexnú pasportizáciua údržbu zelene na verejne dostupných priestranstvách</t>
  </si>
  <si>
    <t>Rozšírenie a využívanie voľných kapacít cintorínov</t>
  </si>
  <si>
    <t>Rozšírenie  cintorínov tam,  kde  to  umožňujú  priestorové  možnosti  bezprostredného  okolia</t>
  </si>
  <si>
    <t>Po  dohode  s vlastníkmi historických cintorínov (rímskokatolícka cirkev a evanjelická cirkev) a KPÚ BA obnovenie pochovávania na týchto cintorínoch</t>
  </si>
  <si>
    <t>V maximálnej miere využívanie vlastných prostriedkov z podnikateľskej činnosti na budovanie hrobových miest</t>
  </si>
  <si>
    <t>Oplotenie  a výstavba  komunikácií na  pohrebiskách bude  financovaná  prioritne  z rozpočtu hlavného mesta SR Bratislavy</t>
  </si>
  <si>
    <t>Budovanie kompletných hrobových a urnových miest s príslušenstvom</t>
  </si>
  <si>
    <t>Cintorín Rača - s postupným budovaním až 1500 nových urnových schránok a 38 hrobových miest</t>
  </si>
  <si>
    <t>Cintorín Karlova Ves - s postupným budovaním viac ako 100 nových hrobových miest na pochovávanie, viac ako 200 urnových miest a vybudovanie samostatného EKO-sektora</t>
  </si>
  <si>
    <t>Cintorín Petržalka - s postupným budovaním viac ako 150 nových urnových miest</t>
  </si>
  <si>
    <t>Martinský cintorín – s postupným budovaním viac ako 500 urnových miest v kolumbáriových stenách, viac ako 100 hrobových miest, viac ako 50 urnových miest do zeme a vybudovanie nového VIP sektora</t>
  </si>
  <si>
    <t>Ďalšie vytýčenie priestorových možností pre vybudovanie nových hrobových a urnových miest</t>
  </si>
  <si>
    <t>Vybudovanie tretej kremačnej pece v Krematóriu v Bratislave</t>
  </si>
  <si>
    <t>Zefektívnenie nákladov organizácie a zníženie výdavkov za energie</t>
  </si>
  <si>
    <t>Výmena  zastaralých  neefektívnych  elektrických  vykurovacích  telies  za moderné úsporné vykurovacie  telesá</t>
  </si>
  <si>
    <t>Montáž  moderných  programovateľných  regulačných  hlavíc  na strediskách s vykurovaním pomocou radiátorov</t>
  </si>
  <si>
    <t>Právne formy pohrebníctiev v krajských mestách SR a najväčších mestách ČR</t>
  </si>
  <si>
    <t>Mesto</t>
  </si>
  <si>
    <t xml:space="preserve">Správa cintorínov § 17 </t>
  </si>
  <si>
    <t xml:space="preserve">Prevádzka krematória § 11 </t>
  </si>
  <si>
    <t>Pohrebné služby § 8</t>
  </si>
  <si>
    <t>Bratislava</t>
  </si>
  <si>
    <t>Trnava</t>
  </si>
  <si>
    <t>Nitra</t>
  </si>
  <si>
    <t>Trenčín</t>
  </si>
  <si>
    <t>Žilina</t>
  </si>
  <si>
    <t xml:space="preserve">Banská Bystrica </t>
  </si>
  <si>
    <t>Prešov</t>
  </si>
  <si>
    <t>Košice</t>
  </si>
  <si>
    <t>Praha</t>
  </si>
  <si>
    <t>Brno</t>
  </si>
  <si>
    <t>Plzeň</t>
  </si>
  <si>
    <t>Ostrava</t>
  </si>
  <si>
    <t>Mestský úrad</t>
  </si>
  <si>
    <t>Mestská obchodná spoločnosť</t>
  </si>
  <si>
    <t>Príspevková organizácia</t>
  </si>
  <si>
    <t>Súkromné obchodné spoločnosti</t>
  </si>
  <si>
    <t>Nenachádza sa v meste</t>
  </si>
  <si>
    <t>Zdroj: Webové sídla jednotlivých miest, spracovanie HMBA, 2021</t>
  </si>
  <si>
    <t>Alternatívy zmeny právnej formy Marianum</t>
  </si>
  <si>
    <t>Paragraf zákona</t>
  </si>
  <si>
    <t>Model Brno</t>
  </si>
  <si>
    <t>Model Obchodná spoločnosť</t>
  </si>
  <si>
    <t>Právna forma</t>
  </si>
  <si>
    <t>Financovanie</t>
  </si>
  <si>
    <t xml:space="preserve">Právna forma               </t>
  </si>
  <si>
    <t>Prevádzka pohrebiska (§ 17)</t>
  </si>
  <si>
    <t>Mesto alebo príspevková organizácia</t>
  </si>
  <si>
    <t>Zapojenie na rozpočet mesta (príspevok), nájomné</t>
  </si>
  <si>
    <t>Zmluva s mestom o zabezpečení správy pohrebísk, nájomné</t>
  </si>
  <si>
    <t>Prevádzka pohrebnej služby (§ 8)</t>
  </si>
  <si>
    <t>Prevádzka krematória (§ 11)</t>
  </si>
  <si>
    <t>Zdroj: spracovanie HMBA, 2021</t>
  </si>
  <si>
    <t>Vybrané položky z cenníka pohrebísk Marianum (eur)</t>
  </si>
  <si>
    <t>Položka cenníka</t>
  </si>
  <si>
    <t>Cena</t>
  </si>
  <si>
    <t>Nájom hrobového miesta (1 rok)</t>
  </si>
  <si>
    <t>Služby spojené s nájmom hrobového miesta (1 rok)</t>
  </si>
  <si>
    <t>Prenájom hrobového miesta spolu (1 rok)</t>
  </si>
  <si>
    <t>Výkop hrobovej jamy</t>
  </si>
  <si>
    <t>Výkop urnového miesta</t>
  </si>
  <si>
    <t>Exhumácia do 10 rokov</t>
  </si>
  <si>
    <t>Exhumácia po 10 rokoch</t>
  </si>
  <si>
    <t>Nájom obradnej siene (I. kategória)</t>
  </si>
  <si>
    <t>Nájom obradnej siene (II. kategória)</t>
  </si>
  <si>
    <t>Nájom obradnej siene (III. kategória)</t>
  </si>
  <si>
    <t>Zdroj: VZN č. 17/2012, spracovanie HMBA, 2021</t>
  </si>
  <si>
    <t>Pohreby podľa kategórie</t>
  </si>
  <si>
    <t>Priemer</t>
  </si>
  <si>
    <t>Podiel</t>
  </si>
  <si>
    <t>Pohreby do zeme</t>
  </si>
  <si>
    <t>Uloženie urny</t>
  </si>
  <si>
    <t>Rozsypy a vsypy popola</t>
  </si>
  <si>
    <t>Spolu</t>
  </si>
  <si>
    <t>Zdroj: Marianum, 2021</t>
  </si>
  <si>
    <t>9, 10, 11</t>
  </si>
  <si>
    <t>Kapacity cintorínov</t>
  </si>
  <si>
    <t>Cintorín</t>
  </si>
  <si>
    <t>Obsadené hrobové a urnové miesta</t>
  </si>
  <si>
    <t>Z toho platené miesta</t>
  </si>
  <si>
    <t>Pamiatkovo chránené miesta</t>
  </si>
  <si>
    <t>Neplatiči (HM)</t>
  </si>
  <si>
    <t>Neplatiči (UM)</t>
  </si>
  <si>
    <t>Potenciál (HM)</t>
  </si>
  <si>
    <t>Potenciál (UM)</t>
  </si>
  <si>
    <t>Plánované HM</t>
  </si>
  <si>
    <t>Plánované UM</t>
  </si>
  <si>
    <t>Voľné HM a UM</t>
  </si>
  <si>
    <t>Slávičie údolie</t>
  </si>
  <si>
    <t>Vrakuňa</t>
  </si>
  <si>
    <t>Martinský cintorín</t>
  </si>
  <si>
    <t>Krematórium (urnový háj)</t>
  </si>
  <si>
    <t>Petržalka</t>
  </si>
  <si>
    <t>Podunajské Biskupice</t>
  </si>
  <si>
    <t>Ondrejský</t>
  </si>
  <si>
    <t>Vajnory</t>
  </si>
  <si>
    <t>Rusovce</t>
  </si>
  <si>
    <t>Prievoz</t>
  </si>
  <si>
    <t>Rača</t>
  </si>
  <si>
    <t>Lamač</t>
  </si>
  <si>
    <t xml:space="preserve">Kozia Brána </t>
  </si>
  <si>
    <t>Devín</t>
  </si>
  <si>
    <t>Stará Vrakuňa</t>
  </si>
  <si>
    <t>Komárov</t>
  </si>
  <si>
    <t>Karlova Ves</t>
  </si>
  <si>
    <t>Dúbravka</t>
  </si>
  <si>
    <t xml:space="preserve">Mikulášsky </t>
  </si>
  <si>
    <t>Dostupné kapacity pohrebísk v modeli (2021)</t>
  </si>
  <si>
    <t>Hrobové miesta</t>
  </si>
  <si>
    <t>Urnové miesta</t>
  </si>
  <si>
    <t>Voľné bez rozširovania</t>
  </si>
  <si>
    <t>Potenciálne miesta</t>
  </si>
  <si>
    <t>Plánované rozšírenia</t>
  </si>
  <si>
    <t>Alternatívy pre umiestnenie nového pohrebiska</t>
  </si>
  <si>
    <t>Lokalita </t>
  </si>
  <si>
    <t>Vlastníctvo </t>
  </si>
  <si>
    <t>Rozloha v ha </t>
  </si>
  <si>
    <t>ÚPN </t>
  </si>
  <si>
    <t>Hodnotenie</t>
  </si>
  <si>
    <t>Jarovce </t>
  </si>
  <si>
    <t>Súkromné  </t>
  </si>
  <si>
    <t>1120 </t>
  </si>
  <si>
    <t>Aktuálne dopravne nedostupné, diaľnice ako bariéra. Možné zameniť za pozemky v správe MČ Jarovce. Potenciálne pri rozvoji celého územia medzi Slnečnicami a Jarovcami.</t>
  </si>
  <si>
    <t>Nové Mesto, Zátišie </t>
  </si>
  <si>
    <t>Súkromné </t>
  </si>
  <si>
    <t xml:space="preserve">Environmentálna záťaž z CHZJD, lokalita po odstránení záťaže vhodná skôr pre zástavbu. </t>
  </si>
  <si>
    <t>Rača, smerom na Svätý Jur </t>
  </si>
  <si>
    <t xml:space="preserve">Z jednej strany ohraničené rušnou štvorpruhovou cestou, okolo vedie hlavná cyklotrasa medzi Bratislavou a Sv. Jurom. </t>
  </si>
  <si>
    <t>Lamač, pri Krematóriu </t>
  </si>
  <si>
    <t>Najlepšie riešenie z ponúkaných možností </t>
  </si>
  <si>
    <t>Zdroj: HMBA, spracovanie HMBA, 2021</t>
  </si>
  <si>
    <t>Cenníky pohrebísk krajských miest SR (eur)</t>
  </si>
  <si>
    <t>Položka</t>
  </si>
  <si>
    <t>BA</t>
  </si>
  <si>
    <t>TT</t>
  </si>
  <si>
    <t>TR</t>
  </si>
  <si>
    <t>NR</t>
  </si>
  <si>
    <t>ZI</t>
  </si>
  <si>
    <t>BB</t>
  </si>
  <si>
    <t>PR</t>
  </si>
  <si>
    <t>KE</t>
  </si>
  <si>
    <t>Priemer_ostatné pohrebiská</t>
  </si>
  <si>
    <t>BA_% z priemeru cien</t>
  </si>
  <si>
    <t>Benchmark</t>
  </si>
  <si>
    <t>Nájom obradnej siene domu smútku na pohrebisku k vykonaniu pietneho aktu podľa kategórie, vrátane služieb spojených so správou domu smútku</t>
  </si>
  <si>
    <t>Vykopanie hrobovej jamy - jednohĺbka, rozmer hrobovej jamy 90x210x160 cm</t>
  </si>
  <si>
    <t>Vykopanie hrobovej jamy - dvojhĺbka, rozmer hrobovej jamy 90x210x200 cm</t>
  </si>
  <si>
    <t>Vykopanie detskej hrobovej jamy ( pri rakve do 130 cm )</t>
  </si>
  <si>
    <t>Výkop urnového miesta a osadenie urnovej šachty na objednávku</t>
  </si>
  <si>
    <t>Likvidácia kvetinových darov po pochovaní ( na základe objednávky nájomcu hrobového miesta )</t>
  </si>
  <si>
    <t>Likvidácia príslušenstva hrobového, urnového miesta  (demontáž pomníka, obruby, šachty, základu a ostatného kameninového odpadu, vrátane použitia mechanizmov - búracie kladivo a iné, naloženie a odvoz na skládku tuhého odpadu)  na základe objednávky</t>
  </si>
  <si>
    <t>Administratívne úkony súvisiace s dohľadaním hrobového, urnového a kryptového miesta v evidencii, vrátane vystavenia duplikátu/odpisu nájomnej zmluvy</t>
  </si>
  <si>
    <t>Vyhľadanie hrobového, urnového alebo kryptového miesta priamo na pohrebisku v zaplnených sektoroch a v evidencii pri pochovávaní do už existujúcich ( zrušených )  hrovových, urnových a kryptových miest na základe individuálnej/špeciálnej požiadavky</t>
  </si>
  <si>
    <t>Administratívne zrušenie hrobového, urnového alebo kryptového miesta na pohrebisku na základe požiadavky ( okrem fyzickej likvidácie príslušenstva )</t>
  </si>
  <si>
    <t>Povolenie na uloženie urny na pohrebisku</t>
  </si>
  <si>
    <t>Exhumácia počas tlecej doby do 10 rokov (v cene sú zahrnuté všetky náklady spojené s exhumáciou aj s výkopom a zasypaním hrobovej jamy)</t>
  </si>
  <si>
    <t>Exhumácia po tlecej dobe (viac ako 10 rokov) (v cene sú zahrnuté všetky náklady spojené s exhumáciou aj s výkopom a zasypaním hrobovej  jamy)</t>
  </si>
  <si>
    <t>Exhumácia dieťaťa počas tlecej doby do 10 rokov (v cene sú zahrnuté všetky náklady spojené s exhumáciou aj s výkopom a zasypaním hrobovej jamy)</t>
  </si>
  <si>
    <t>Exhumácia ľudských ostatkov z hrobky ( v cene sú zahrnuté všetky náklady spojené s exhumáciou )</t>
  </si>
  <si>
    <t>Vstup motorového vozidla na pohrebisko (okrem vozidla dovážajúceho kvetinové dary a zosnulého v rakve pred obradom) - denny</t>
  </si>
  <si>
    <t>5  </t>
  </si>
  <si>
    <t>mesačný vstup       b/ podnikateľské subjekty</t>
  </si>
  <si>
    <t>84  </t>
  </si>
  <si>
    <t>za polrok                 b/ podnikateľské subjekty</t>
  </si>
  <si>
    <t>za sezónu (marec-október)</t>
  </si>
  <si>
    <t>100  </t>
  </si>
  <si>
    <t>216  </t>
  </si>
  <si>
    <t>Zapožičanie drobného náradia za 1 kus (motyčka, hrable, krhla a pod.)</t>
  </si>
  <si>
    <t>Orezávanie stromových porastov pri hrobovom, urnovom a kryptovom mieste za 1/2 hod. práce na špeciálnu objednávku</t>
  </si>
  <si>
    <t>Nájomné za hrobové, urnové a kryptové miesto  10 rokov</t>
  </si>
  <si>
    <t>50  </t>
  </si>
  <si>
    <t>služby spojené s nájmom hrobového miesta na 10 rokov</t>
  </si>
  <si>
    <t>Rezervácia resp. pridelenie hrobového alebo  urnového miesta ( bez pochovania  konkrétnej  zosnulej osoby ) alebo pridelenie hrobového miesta k uloženiu urny /urien do hrobového miesta</t>
  </si>
  <si>
    <t>Zdroj: Marianum, Záhradnícke a rekreačné služby mesta Banská Bystrica, Správa mestskej zelene v Košiciach, Mestské služby mesta Trnava, Pohrebníctvo Dvonč (Trenčín)Trenčín, Stredisko mestských služieb mesta Nitra, spracovanie HMBA, 2021</t>
  </si>
  <si>
    <t>Náklady hlavnej činnosti v prepočte na hrobové a urnové miesta (eur)</t>
  </si>
  <si>
    <t>Náklady HČ bez vojnových hrobov</t>
  </si>
  <si>
    <t>Všetky hrobové a urnové miesta</t>
  </si>
  <si>
    <t>Náklady na 1 miesto</t>
  </si>
  <si>
    <t>Z toho 49% podiel + DPH</t>
  </si>
  <si>
    <t>Hrobové a urnové miesta bez voľných a NKP</t>
  </si>
  <si>
    <t>Hrobové a urnové miesta bez voľných, NKP a aktuálnych neplatičov</t>
  </si>
  <si>
    <t>Zdroj: Marianum, Záhradnícke a rekreačné služby mesta Banská Bystrica, Správa mestskej zelene v Košiciach, spracovanie HMBA, 2021</t>
  </si>
  <si>
    <t>Cenníky krematórií, prevádzkovaných samosprávami (eur)</t>
  </si>
  <si>
    <t>Banská Bystrica</t>
  </si>
  <si>
    <t>Spopolnenie zosnulého a ostatkov v rakve vrátane uloženia popola do urnovej schránky s označením</t>
  </si>
  <si>
    <t>Spopolnenie zosnulého v rakve (do dĺžky 120 cm)</t>
  </si>
  <si>
    <t>Spopolnenie exhumovaných ostatkov v rakve</t>
  </si>
  <si>
    <t>Základná úprava popola</t>
  </si>
  <si>
    <t>-</t>
  </si>
  <si>
    <t>Základná schránka s označením – urna</t>
  </si>
  <si>
    <t>Prenájom obradnej siene (30 min.)</t>
  </si>
  <si>
    <t>Dočasná úschova urny (cena za mesiac)</t>
  </si>
  <si>
    <t xml:space="preserve">Odoslanie urny poštou </t>
  </si>
  <si>
    <t>Úkony organizátora/rečníka pri 30 min. pietnom akte</t>
  </si>
  <si>
    <t xml:space="preserve">Zdroj: Marianum, </t>
  </si>
  <si>
    <t>Výkaz ziskov a strát Krematória (eur)</t>
  </si>
  <si>
    <t>Spotreba</t>
  </si>
  <si>
    <t>Služby</t>
  </si>
  <si>
    <t>Osobné náklady</t>
  </si>
  <si>
    <t>Ostatné náklady</t>
  </si>
  <si>
    <t>Prevádzkové náklady spolu</t>
  </si>
  <si>
    <t>Výnosy</t>
  </si>
  <si>
    <t>Prevádzkový zisk/strata</t>
  </si>
  <si>
    <t>Odpisy a zúčtovanie rezerv</t>
  </si>
  <si>
    <t>Zisk pred zdanením</t>
  </si>
  <si>
    <t>Počet zamestnancov Krematória v hlavnej a podnikateľskej činnosti</t>
  </si>
  <si>
    <t>Platová trieda</t>
  </si>
  <si>
    <t>HČ</t>
  </si>
  <si>
    <t>PČ</t>
  </si>
  <si>
    <t>Výdavky na opravy budov a strojov Marianum podľa zdrojov krytia (eur)</t>
  </si>
  <si>
    <t>Zdroj krytia</t>
  </si>
  <si>
    <t>Hlavná činnosť</t>
  </si>
  <si>
    <t>Podnikateľská činnosť</t>
  </si>
  <si>
    <t>Rezervy</t>
  </si>
  <si>
    <t>Štátny rozpočet</t>
  </si>
  <si>
    <t>Spolu opravy budov a prevádzkových strojov</t>
  </si>
  <si>
    <t>Kapitálové transfery pre Marianum (eur)</t>
  </si>
  <si>
    <t>PD a realizácia: osvetlenie Urnového hája</t>
  </si>
  <si>
    <t>Rekonštrukcia vstupných priestorov Martinského cintorína</t>
  </si>
  <si>
    <t>Rekonštrukcia domu smútku - cintorín Vrakuňa</t>
  </si>
  <si>
    <t>Rožšírenie cintorína Rača</t>
  </si>
  <si>
    <t>PD a realizácia: oporné múry cintorín Dúbravka</t>
  </si>
  <si>
    <t>Nová centrálna komunikácia - cintorín Karlova Ves</t>
  </si>
  <si>
    <t>Rekonštrukcia domu smútku a komunikácií - Martinský cintorín</t>
  </si>
  <si>
    <t>Ostatné menšie transfery v hlavnej činnosti</t>
  </si>
  <si>
    <t>Rekonštrukcia elektroinštalácie a strechy Krematória</t>
  </si>
  <si>
    <t>Krematórium: PD 3. pece, rekonštrukcia terasy, PD centrálneho kríža</t>
  </si>
  <si>
    <t>Kapitálové transfery spolu</t>
  </si>
  <si>
    <t>Zdroj: Záverečné účty HMBA, 2021</t>
  </si>
  <si>
    <t>Náklady a výnosy podnikateľskej činnosti bez krematória a cintorínov (eur)</t>
  </si>
  <si>
    <t>Ostatné prevádzkové náklady</t>
  </si>
  <si>
    <t>Náklady spolu</t>
  </si>
  <si>
    <t>Nové balíky pohrebných a kremačných služieb (eur)</t>
  </si>
  <si>
    <t>Balík  </t>
  </si>
  <si>
    <t>Pôvodná cena*</t>
  </si>
  <si>
    <t>Položky  </t>
  </si>
  <si>
    <t>Cena*  </t>
  </si>
  <si>
    <t>Krematórium</t>
  </si>
  <si>
    <t>Balík 1 - Kremácia bez obradu    </t>
  </si>
  <si>
    <t>428,90 / 512,90</t>
  </si>
  <si>
    <t>Manipulácia so zosnulým    </t>
  </si>
  <si>
    <r>
      <t>353,4 / 416,4 </t>
    </r>
    <r>
      <rPr>
        <sz val="9"/>
        <color rgb="FFC45911"/>
        <rFont val="Arial Nova"/>
        <family val="2"/>
        <charset val="1"/>
      </rPr>
      <t>  </t>
    </r>
  </si>
  <si>
    <t>   </t>
  </si>
  <si>
    <t> </t>
  </si>
  <si>
    <t>Administratívne úkony    </t>
  </si>
  <si>
    <r>
      <t> </t>
    </r>
    <r>
      <rPr>
        <sz val="9"/>
        <color rgb="FFC45911"/>
        <rFont val="Arial Nova"/>
        <family val="2"/>
        <charset val="1"/>
      </rPr>
      <t>  </t>
    </r>
  </si>
  <si>
    <t>Úkony súvisiace so spopolnením    </t>
  </si>
  <si>
    <t>Balík 2 - Kremácia s obradom 30 min.   </t>
  </si>
  <si>
    <t>692,90 / 776,90</t>
  </si>
  <si>
    <r>
      <t>567,45 / 630,45 </t>
    </r>
    <r>
      <rPr>
        <sz val="9"/>
        <color rgb="FFC45911"/>
        <rFont val="Arial Nova"/>
        <family val="2"/>
        <charset val="1"/>
      </rPr>
      <t>  </t>
    </r>
  </si>
  <si>
    <t>Administratívne úkony </t>
  </si>
  <si>
    <t>Vystavenie alebo prenesenie k pietnemu aktu    </t>
  </si>
  <si>
    <t>Zapožičanie obradnej siene na 30 min.   </t>
  </si>
  <si>
    <t>Hudba k obradu    </t>
  </si>
  <si>
    <t>Organizačné zabezpečenie vrátane rečníka    </t>
  </si>
  <si>
    <t>Manipulácia s kvetinovou výzdobou    </t>
  </si>
  <si>
    <t>Balík 3 – Kremácia s obradom 60 min. </t>
  </si>
  <si>
    <t>792,90 / 876,9</t>
  </si>
  <si>
    <t>Manipulácia so zosnulým </t>
  </si>
  <si>
    <r>
      <t>651,45 / 714,45</t>
    </r>
    <r>
      <rPr>
        <sz val="9"/>
        <color rgb="FFC45911"/>
        <rFont val="Arial Nova"/>
        <family val="2"/>
        <charset val="1"/>
      </rPr>
      <t> </t>
    </r>
  </si>
  <si>
    <t>  </t>
  </si>
  <si>
    <r>
      <t> </t>
    </r>
    <r>
      <rPr>
        <sz val="9"/>
        <color rgb="FFC45911"/>
        <rFont val="Arial Nova"/>
        <family val="2"/>
        <charset val="1"/>
      </rPr>
      <t> </t>
    </r>
  </si>
  <si>
    <t>Úkony súvisiace so spopolnením </t>
  </si>
  <si>
    <t>Vystavenie alebo prenesenie k pietnemu aktu </t>
  </si>
  <si>
    <t>Zapožičanie obradnej siene na 60 min. </t>
  </si>
  <si>
    <t>Hudba k obradu </t>
  </si>
  <si>
    <t>Organizačné zabezpečenie vrátane rečníka </t>
  </si>
  <si>
    <t>Manipulácia s kvetinovou výzdobou </t>
  </si>
  <si>
    <t>Cintoríny</t>
  </si>
  <si>
    <t>Balík 1 – Pohrebné služby s rozlúčkou na cintoríne a spopolnením   </t>
  </si>
  <si>
    <t>621,40 / 705,40</t>
  </si>
  <si>
    <r>
      <t>543,2 / 606,2 </t>
    </r>
    <r>
      <rPr>
        <sz val="9"/>
        <color rgb="FFC45911"/>
        <rFont val="Arial Nova"/>
        <family val="2"/>
        <charset val="1"/>
      </rPr>
      <t>  </t>
    </r>
  </si>
  <si>
    <t>Administratívne úkony   </t>
  </si>
  <si>
    <t>Nosiči    </t>
  </si>
  <si>
    <t>Balík 2 – Pohrebné služby s rozlúčkou, obradom, pochovaním   </t>
  </si>
  <si>
    <t>436,40 / 520,40</t>
  </si>
  <si>
    <r>
      <t>343,7 / 606,2 </t>
    </r>
    <r>
      <rPr>
        <sz val="9"/>
        <color rgb="FFC45911"/>
        <rFont val="Arial Nova"/>
        <family val="2"/>
        <charset val="1"/>
      </rPr>
      <t>  </t>
    </r>
  </si>
  <si>
    <t>Balík 3 – Pohrebné služby s obradom pri hrobovej jame   </t>
  </si>
  <si>
    <t>356,40 / 440,40</t>
  </si>
  <si>
    <r>
      <t>285,9 / 348,9 </t>
    </r>
    <r>
      <rPr>
        <sz val="9"/>
        <color rgb="FFC45911"/>
        <rFont val="Arial Nova"/>
        <family val="2"/>
        <charset val="1"/>
      </rPr>
      <t>  </t>
    </r>
  </si>
  <si>
    <t>*cena závisí od toho, či je zosnulý vyvýžaný z patológie alebo z domu/bytu/DSS (vyššia cena je pre vývoze z domu/bytu/DSS)</t>
  </si>
  <si>
    <t>Priemerné tržby za jeden pohreb (eur bez DPH)</t>
  </si>
  <si>
    <t>Tržby 2018-2020</t>
  </si>
  <si>
    <t>Počet pohrebov 2018-2020</t>
  </si>
  <si>
    <t>Priemerná tržba</t>
  </si>
  <si>
    <t>Marianum</t>
  </si>
  <si>
    <t>Súkromné PS</t>
  </si>
  <si>
    <t>Rozdiel</t>
  </si>
  <si>
    <t>Rozdiel s DPH</t>
  </si>
  <si>
    <t>Platby v pokladni pohrebnej služby (eur)</t>
  </si>
  <si>
    <t>Platby v pokladni pohrebnej služby</t>
  </si>
  <si>
    <t xml:space="preserve">Pozn.: platby v pokladni nie sú účtované iba vo výnosoch pohrebnej služby, časť tvoria úhrady za služby, ktoré poskytuje správa cintorínov v rámci hlavnej činnosti </t>
  </si>
  <si>
    <t>Top 10 pravideľných dodávateľov Marianum (tis. eur)</t>
  </si>
  <si>
    <t>Druh</t>
  </si>
  <si>
    <t>Názov dodávateľa</t>
  </si>
  <si>
    <t>2017</t>
  </si>
  <si>
    <t>2018</t>
  </si>
  <si>
    <t>2019</t>
  </si>
  <si>
    <t>2020</t>
  </si>
  <si>
    <t>Celkový súčet</t>
  </si>
  <si>
    <t>Tuzemské</t>
  </si>
  <si>
    <t>Kamil Kubik</t>
  </si>
  <si>
    <t>NTJ s.r.o.</t>
  </si>
  <si>
    <t>OLO</t>
  </si>
  <si>
    <t>CUREL spol. s r.o.</t>
  </si>
  <si>
    <t>Slávko Herák - BEDROCK KAMENÁRSTVO</t>
  </si>
  <si>
    <t>Bedrock Sk s.r.o.</t>
  </si>
  <si>
    <t>Up Slovensko, s.r.o.</t>
  </si>
  <si>
    <t>Zahraničné</t>
  </si>
  <si>
    <t>PKI TEPLOTECHNA</t>
  </si>
  <si>
    <t>M stav, s.r.o.</t>
  </si>
  <si>
    <t>Pittel + Brausewetter s.r.o.</t>
  </si>
  <si>
    <t>LapDespro s.r.o.</t>
  </si>
  <si>
    <t>SMM s.r.o.</t>
  </si>
  <si>
    <t>zares, spol. s r.o.</t>
  </si>
  <si>
    <t>SZILCAR PARTNERS s.r.o.</t>
  </si>
  <si>
    <t>BelMaS s.r.o.</t>
  </si>
  <si>
    <t>Stredoslovenská energetika, a.s.</t>
  </si>
  <si>
    <t>Swietelsky-Slovakia spol. s r.o.</t>
  </si>
  <si>
    <t>OMV Slovensko, s.r.o.</t>
  </si>
  <si>
    <t>CYEB s.r.o.</t>
  </si>
  <si>
    <t>CarniHerba - Ing. Mikulaj Martin</t>
  </si>
  <si>
    <t>akad.soch.Vladimír Višvader - VILLARD</t>
  </si>
  <si>
    <t>HEATING PRO, s.r.o.</t>
  </si>
  <si>
    <t>VooDoo Production s.r.o.</t>
  </si>
  <si>
    <t>STAVOTECH SK, s.r.o.</t>
  </si>
  <si>
    <t>RODEX CAR, s.r.o.</t>
  </si>
  <si>
    <t>SOKOL trade spol. s r.o.</t>
  </si>
  <si>
    <t>MET SLOVAKIA, a.s.</t>
  </si>
  <si>
    <t>BOSCO, spol.s r.o</t>
  </si>
  <si>
    <t>JUDr. Karol Spišák</t>
  </si>
  <si>
    <t>Stavby a montáže s.r.o.</t>
  </si>
  <si>
    <t>Kamenárstvo sv. Vincenta de Paul s.r.o.</t>
  </si>
  <si>
    <t>CYKR Expert s.r.o.</t>
  </si>
  <si>
    <t>Zámočníctvo Granec, s.r.o.</t>
  </si>
  <si>
    <t>Gazda, spol. s r.o.</t>
  </si>
  <si>
    <t>BCF s.r.o.</t>
  </si>
  <si>
    <t>ELEKTRO-MOUB s.r.o.</t>
  </si>
  <si>
    <t>LE CHEQUE DEJEUNER s.r.o.</t>
  </si>
  <si>
    <t>ELECTRIK, s.r.o.</t>
  </si>
  <si>
    <t>STONETEC, s.r.o.</t>
  </si>
  <si>
    <t>Instalmont SK, s.r.o.</t>
  </si>
  <si>
    <t>GENESIS Pozemné stavby, s.r.o.</t>
  </si>
  <si>
    <t>Bratislavská vodárenská spoločnosť, a.s.</t>
  </si>
  <si>
    <t>TOPSET Solutions s.r.o.</t>
  </si>
  <si>
    <t>KOK s.r.o.</t>
  </si>
  <si>
    <t>SOKOL trade Bratislava s.r.o.</t>
  </si>
  <si>
    <t>Bratislavská teplárenská, a.s.</t>
  </si>
  <si>
    <t>DREVONA INTERIORS s.r.o.</t>
  </si>
  <si>
    <t>HL Energy, s.r.o.</t>
  </si>
  <si>
    <t>ALMÁSSY ČEČETKA architekti s.r.o.</t>
  </si>
  <si>
    <t>Stredoslovenská energetika a.s.</t>
  </si>
  <si>
    <t>SARE s.r.o.</t>
  </si>
  <si>
    <t>REVIT-NITRA s.r.o.</t>
  </si>
  <si>
    <t>Mitsova Magdaléna</t>
  </si>
  <si>
    <t>Šináková Katarína Ing.arch.</t>
  </si>
  <si>
    <t>EuroServis LK spol. s r.o.</t>
  </si>
  <si>
    <t>Falcon trade, s.r.o.</t>
  </si>
  <si>
    <t>MONZAR spol. s r.o.</t>
  </si>
  <si>
    <t>Slovanet a.s.</t>
  </si>
  <si>
    <t>IMAO elektric, s.r.o.</t>
  </si>
  <si>
    <t>STAVAN spol. s r.o.</t>
  </si>
  <si>
    <t>ACMstav s.r.o.</t>
  </si>
  <si>
    <t>PER-A-PER, Ing. arch. Zuzana Dudáková</t>
  </si>
  <si>
    <t>Energy Europe, SE</t>
  </si>
  <si>
    <t>ALEXANDER JAKAB</t>
  </si>
  <si>
    <t>Reality team, s.r.o.</t>
  </si>
  <si>
    <t>Xervon GmbH, organizačná zložka</t>
  </si>
  <si>
    <t>JUDr. Daniel Drenka</t>
  </si>
  <si>
    <t>DUAL BP s.r.o.</t>
  </si>
  <si>
    <t>Via Leonis, spol. s r.o.</t>
  </si>
  <si>
    <t>appenzell s.r.o.</t>
  </si>
  <si>
    <t>AUTO-IMPEX</t>
  </si>
  <si>
    <t>PhDr. Gabriela Spišáková</t>
  </si>
  <si>
    <t>AUDIT CENTRE, s.r.o.</t>
  </si>
  <si>
    <t>CS, s.r.o.</t>
  </si>
  <si>
    <t>JURIGA spol. s r.o.</t>
  </si>
  <si>
    <t>UNIQA poisťovňa, a.s.</t>
  </si>
  <si>
    <t>Slovenská pošta, a.s.</t>
  </si>
  <si>
    <t>JOZEF HLAVATÝ</t>
  </si>
  <si>
    <t>IZSÁK Company, s.r.o.</t>
  </si>
  <si>
    <t>ADACOM Progatec s.r.o.</t>
  </si>
  <si>
    <t>SLUŽBY NONSTOP s.r.o.</t>
  </si>
  <si>
    <t>BYTOS, spol. s r.o.</t>
  </si>
  <si>
    <t>AUTO CAR - BB, s.r.o.</t>
  </si>
  <si>
    <t>Tibor Varga TSV Papier</t>
  </si>
  <si>
    <t>Vytex dp s.r.o.</t>
  </si>
  <si>
    <t>GEOMETRES s.r.o.</t>
  </si>
  <si>
    <t>DVOŘÁK - svahové sekačky s.r.o.</t>
  </si>
  <si>
    <t>Slovak Telekom, a.s.</t>
  </si>
  <si>
    <t>KARIREAL SLOVAKIA, a.s.</t>
  </si>
  <si>
    <t>Hruška Róbert</t>
  </si>
  <si>
    <t>Hlavné mesto SR Bratislava</t>
  </si>
  <si>
    <t>Generali Poisťovňa, a.s.</t>
  </si>
  <si>
    <t>Roland Torsten Advertising, s.r.o.</t>
  </si>
  <si>
    <t>Argali s.r.o.</t>
  </si>
  <si>
    <t>TRITON TRNAVA, s.r.o.</t>
  </si>
  <si>
    <t>PKI-Teplotechna Brno spol. s r.o.</t>
  </si>
  <si>
    <t>Ochranná služba,s.r.o.</t>
  </si>
  <si>
    <t>JV INTERSAD, s.r.o.</t>
  </si>
  <si>
    <t>EverLift Slovakia, s.r.o.</t>
  </si>
  <si>
    <t>SERVIS IJ, s.r.o.</t>
  </si>
  <si>
    <t>FRANCE-TECH Bratislava s.r.o.</t>
  </si>
  <si>
    <t>R-PROJECT INVEST, s.r.o.</t>
  </si>
  <si>
    <t>EUROCHEMIA SK</t>
  </si>
  <si>
    <t>Peter Kukliš</t>
  </si>
  <si>
    <t>Colonnade Insurance S.A.</t>
  </si>
  <si>
    <t>IC Engineering, s.r.o.</t>
  </si>
  <si>
    <t>CHLADKLIMA MB s.r.o.</t>
  </si>
  <si>
    <t>Humania spol. s r.o.</t>
  </si>
  <si>
    <t>VIJA PLUS</t>
  </si>
  <si>
    <t>FEROMAX s.r.o.</t>
  </si>
  <si>
    <t>ALTER EGO-BPPO, s.r.o.</t>
  </si>
  <si>
    <t>REIMANN s.r.o.</t>
  </si>
  <si>
    <t>K-TERM s.r.o.</t>
  </si>
  <si>
    <t>ŠEVT, a.s.</t>
  </si>
  <si>
    <t>KULLA SK, s.r.o.</t>
  </si>
  <si>
    <t>Medic Partners s.r.o.</t>
  </si>
  <si>
    <t>JF, spol. s r.o.</t>
  </si>
  <si>
    <t>OBORIL, s.r.o.</t>
  </si>
  <si>
    <t>VZT-klima, s.r.o.</t>
  </si>
  <si>
    <t>Andrea Šimová - ANDY</t>
  </si>
  <si>
    <t>O2 Slovakia, s.r.o.</t>
  </si>
  <si>
    <t>Ing. arch. Ladislav Kucharík</t>
  </si>
  <si>
    <t>Ing. Ján Ďurica - Florex</t>
  </si>
  <si>
    <t>TT comp s.r.o.</t>
  </si>
  <si>
    <t>ELKOPLAST Slovakia s.r.o.</t>
  </si>
  <si>
    <t>Martin Hűbler ŽELEZIARSTVO BIZAM</t>
  </si>
  <si>
    <t>BEBE Transport s.r.o.</t>
  </si>
  <si>
    <t>MONAL - BBG s.r.o.</t>
  </si>
  <si>
    <t>MAGNUM Real INVEST s.r.o.</t>
  </si>
  <si>
    <t>JAMADOS s.r.o.</t>
  </si>
  <si>
    <t>FAMI, s.r.o.</t>
  </si>
  <si>
    <t>IN-CORP, s.r.o.</t>
  </si>
  <si>
    <t>Ing. Ladislav Vargončík</t>
  </si>
  <si>
    <t>PROTES-UNI s.r.o.</t>
  </si>
  <si>
    <t>Marián Šataník - Satelier</t>
  </si>
  <si>
    <t>In-kanál, spol.s r.o.</t>
  </si>
  <si>
    <t>MARIUS PEDERSEN</t>
  </si>
  <si>
    <t>Mário Vrana-BEST</t>
  </si>
  <si>
    <t>STÉNIA a.s.</t>
  </si>
  <si>
    <t>Juraj Lihosit, umelecký stolár</t>
  </si>
  <si>
    <t>Pro Benefit s.r.o.</t>
  </si>
  <si>
    <t>Accord a.s.</t>
  </si>
  <si>
    <t>Štefan Vrábel - ŽUMPÁR PIŠTA</t>
  </si>
  <si>
    <t>ACCESS, spol. s r.o.</t>
  </si>
  <si>
    <t>Alza.sk s.r.o.</t>
  </si>
  <si>
    <t>AMV</t>
  </si>
  <si>
    <t>Wranders s.r.o.</t>
  </si>
  <si>
    <t>MM Team s.r.o.</t>
  </si>
  <si>
    <t>JOSUM s.r.o.</t>
  </si>
  <si>
    <t>Fontana Watercoolers,s.r.o.</t>
  </si>
  <si>
    <t>Pola - Štefan Poláček</t>
  </si>
  <si>
    <t>Marián Strašifták ICES</t>
  </si>
  <si>
    <t>Dikomix s.r.o.</t>
  </si>
  <si>
    <t>BEST - DEKOR s.r.o.</t>
  </si>
  <si>
    <t>MONASTER, s.r.o.</t>
  </si>
  <si>
    <t>Ing. Gabriel Gurecka - DESINGER</t>
  </si>
  <si>
    <t>QUAZAR s.r.o.</t>
  </si>
  <si>
    <t>Z-Desing, s.r.o.</t>
  </si>
  <si>
    <t>Milan Semanič-KASTEX</t>
  </si>
  <si>
    <t>FCC Slovensko, s.r.o.</t>
  </si>
  <si>
    <t>Rendex, spol. s r.o.</t>
  </si>
  <si>
    <t>Beztech, s.r.o.</t>
  </si>
  <si>
    <t>Ing. Radoslav Palša - UNICOTEX</t>
  </si>
  <si>
    <t>SAMDO s.r.o.</t>
  </si>
  <si>
    <t>Ing. Marek Rogel</t>
  </si>
  <si>
    <t>Baffi Tomáš</t>
  </si>
  <si>
    <t>ZSNP RECYKLING, a.s.</t>
  </si>
  <si>
    <t>Raven a.s.</t>
  </si>
  <si>
    <t>Profesia, spol. s r.o.</t>
  </si>
  <si>
    <t>TOM EPOS s.r.o</t>
  </si>
  <si>
    <t>Rozhlas a televízia Slovenska</t>
  </si>
  <si>
    <t>Ing. Kamil Makúch-Šmrnc</t>
  </si>
  <si>
    <t>Professional work stav s.r.o.</t>
  </si>
  <si>
    <t>VOKUPE, spol. s r.o.</t>
  </si>
  <si>
    <t>Inczédi Ľudovít</t>
  </si>
  <si>
    <t>DOKARO</t>
  </si>
  <si>
    <t>Pavelek Ivan - JURGASS</t>
  </si>
  <si>
    <t>AKZ mont s.r.o.</t>
  </si>
  <si>
    <t>Confida s.r.o.</t>
  </si>
  <si>
    <t>MEGARENT, s.r.o.</t>
  </si>
  <si>
    <t>MAD SR, s.r.o.</t>
  </si>
  <si>
    <t>CODING, s.r.o.</t>
  </si>
  <si>
    <t>SCRUM s.r.o.</t>
  </si>
  <si>
    <t>Chci - Varhany s.r.o.</t>
  </si>
  <si>
    <t>Ján Šalling - Silvia</t>
  </si>
  <si>
    <t>P+K s.r.o.</t>
  </si>
  <si>
    <t>DR Unit, spol. s r.o.</t>
  </si>
  <si>
    <t>TOM EPOS - Ing. Rudolf Toma</t>
  </si>
  <si>
    <t>Invest Servis RK s.r.o.</t>
  </si>
  <si>
    <t>D&amp;D direct s.r.o.</t>
  </si>
  <si>
    <t>Bratislavská organizácia cestov.ruchu</t>
  </si>
  <si>
    <t>Úrad pre dohľad nad zdrav.staroslivosťou</t>
  </si>
  <si>
    <t>Lindström, s.r.o.</t>
  </si>
  <si>
    <t>Enox, s.r.o.</t>
  </si>
  <si>
    <t>B2B Partner s.r.o.</t>
  </si>
  <si>
    <t>Sunmass spol. s r.o.</t>
  </si>
  <si>
    <t>TOI TOI &amp; DIXI s.r.o.</t>
  </si>
  <si>
    <t>Marian Hamborský</t>
  </si>
  <si>
    <t>Metallift,spol. s r.o.</t>
  </si>
  <si>
    <t>BAUSYSTEM Slovakia, spol. s r.o.</t>
  </si>
  <si>
    <t>SULKA, s.r.o.</t>
  </si>
  <si>
    <t>Siemens Mobility s.r.o.</t>
  </si>
  <si>
    <t>Ľudovít Dohorák</t>
  </si>
  <si>
    <t>creative concept s.r.o.</t>
  </si>
  <si>
    <t>Fispo Clean Slovakia, s.r.o.</t>
  </si>
  <si>
    <t>2M ateliér architektúry, s.r.o.</t>
  </si>
  <si>
    <t>ITSK s.r.o.</t>
  </si>
  <si>
    <t>FULL SERVIS, spol. s r.o.</t>
  </si>
  <si>
    <t>Juraj Spišák - MAJSTER PAPIER</t>
  </si>
  <si>
    <t>Ing. Juraj Medvecký</t>
  </si>
  <si>
    <t>SUPTel s.r.o.</t>
  </si>
  <si>
    <t>Ing. Alexander Kálnay</t>
  </si>
  <si>
    <t>Tomáš Deák</t>
  </si>
  <si>
    <t>Internet Mall Slovakia, s.r.o.</t>
  </si>
  <si>
    <t>Bednár Peter</t>
  </si>
  <si>
    <t>Autoškola ToPA, s.r.o.</t>
  </si>
  <si>
    <t>WAGRAS s.r.o.</t>
  </si>
  <si>
    <t>Ing. Marek Marcin</t>
  </si>
  <si>
    <t>Light desing, s.r.o.</t>
  </si>
  <si>
    <t>DISAM SLOVAKIA, s.r.o.</t>
  </si>
  <si>
    <t>ALLDIGIT, s.r.o.</t>
  </si>
  <si>
    <t>ZEN - Zelená energia, s.r.o.</t>
  </si>
  <si>
    <t>Kuruc Pavol</t>
  </si>
  <si>
    <t>VERTICAL solutions s.r.o.</t>
  </si>
  <si>
    <t>CYKR Konzult Ing. Kramár Cyril</t>
  </si>
  <si>
    <t>MASLEN s.r.o.</t>
  </si>
  <si>
    <t>V.J.K. GUMKÁČI s.r.o.</t>
  </si>
  <si>
    <t>Media Trade SK</t>
  </si>
  <si>
    <t>HSQ Partner s.r.o.</t>
  </si>
  <si>
    <t>UNIPLAST s.r.o.</t>
  </si>
  <si>
    <t>Jozef Kovalčík-DEWI SLOVAKIA</t>
  </si>
  <si>
    <t>A J Produkty, a.s.</t>
  </si>
  <si>
    <t>Poradca podnikateľa, spol. s r.o.</t>
  </si>
  <si>
    <t>Canea Slovakia s.r.o.</t>
  </si>
  <si>
    <t>Ján Hajtmánek-SeVoTech</t>
  </si>
  <si>
    <t>A-Z STAV, s.r.o.</t>
  </si>
  <si>
    <t>Berki Tibor</t>
  </si>
  <si>
    <t>ONE, s.r.o.</t>
  </si>
  <si>
    <t>Holes Igor</t>
  </si>
  <si>
    <t>Dušan Spuchlák - Drogéria</t>
  </si>
  <si>
    <t>STORMWARE s.r.o.</t>
  </si>
  <si>
    <t>NIVEL PLUS s.r.o.</t>
  </si>
  <si>
    <t>Peter Ďuriančik</t>
  </si>
  <si>
    <t>Šupa Marián - ŠUPA TECHNIKA</t>
  </si>
  <si>
    <t>Ozonius s.r.o.</t>
  </si>
  <si>
    <t>2U spol. s r.o.</t>
  </si>
  <si>
    <t>RK90 spol. s r.o.</t>
  </si>
  <si>
    <t>Bratislavský Meštiansky Pivovar, s.r.o.</t>
  </si>
  <si>
    <t>AGEM Computers, spol. s r.o.</t>
  </si>
  <si>
    <t>PAVAND, s.r.o.</t>
  </si>
  <si>
    <t>Talajka, s.r.o.</t>
  </si>
  <si>
    <t>Ing. Ľubomír Šimlovič - ELCONT</t>
  </si>
  <si>
    <t>Ľuboš Turčák</t>
  </si>
  <si>
    <t>Firma KOŠÍK - siete s.r.o.</t>
  </si>
  <si>
    <t>interNETmania SK s.r.o.</t>
  </si>
  <si>
    <t>Dubšík Lubor - TIREX</t>
  </si>
  <si>
    <t>Ing. Michal Vrábel</t>
  </si>
  <si>
    <t>BAGRE s.r.o.</t>
  </si>
  <si>
    <t>ASAP - Group SK s.r.o.</t>
  </si>
  <si>
    <t>AQUEL SK, s.r.o.</t>
  </si>
  <si>
    <t>FULL SERVIS - Ján Bureš</t>
  </si>
  <si>
    <t>STAVMAT STAVEBNINY, s.r.o.</t>
  </si>
  <si>
    <t>SATRO s.r.o.</t>
  </si>
  <si>
    <t>Jozef Vaczula - JOVACO</t>
  </si>
  <si>
    <t>Roman Jančuš Sklenárstvo R+T</t>
  </si>
  <si>
    <t>FICO-kov, s.r.o.</t>
  </si>
  <si>
    <t>Microsoft Ireland Operations Limited</t>
  </si>
  <si>
    <t>Ing. Čimo Martin - Ekonel</t>
  </si>
  <si>
    <t>MAT-obaly, s.r.o.</t>
  </si>
  <si>
    <t>Dusík Roman</t>
  </si>
  <si>
    <t>A-Z STROJ, spol. s r.o.</t>
  </si>
  <si>
    <t>KLIMATEL Šaľa, s.r.o.</t>
  </si>
  <si>
    <t>D.A.S. Rechtsschutz AG</t>
  </si>
  <si>
    <t>DOLIS GOEN s.r.o.</t>
  </si>
  <si>
    <t>BS ACOUSTIC, s.r.o.</t>
  </si>
  <si>
    <t>Ing. Ján Ďuriš</t>
  </si>
  <si>
    <t>TATRA GOLD spol. s r.o.</t>
  </si>
  <si>
    <t>PRO FYTO,Ing.Andrej Bielčik</t>
  </si>
  <si>
    <t>EVENT SERVICE, s.r.o.</t>
  </si>
  <si>
    <t>Terrine s.r.o.</t>
  </si>
  <si>
    <t>SZABO Roman</t>
  </si>
  <si>
    <t>IN SITU, s.r.o.</t>
  </si>
  <si>
    <t>FARLESK spol. s.r.o.</t>
  </si>
  <si>
    <t>IKEMA spol. s r.o.</t>
  </si>
  <si>
    <t>Lekáreň na sídlisku v Prievidzi, s.r.o.</t>
  </si>
  <si>
    <t>W.M.A. s.r.o.</t>
  </si>
  <si>
    <t>EuroServis AERO s.r.o.</t>
  </si>
  <si>
    <t>ALZA.sk</t>
  </si>
  <si>
    <t>Plotbase s.r.o.</t>
  </si>
  <si>
    <t>REKONT</t>
  </si>
  <si>
    <t>MILITARY RANGE s.r.o.</t>
  </si>
  <si>
    <t>VMBal s.r.o.</t>
  </si>
  <si>
    <t>KASTEX technika s.r.o.</t>
  </si>
  <si>
    <t>Milan Filo s.r.o.</t>
  </si>
  <si>
    <t>Verlag Dashöfer vydavateľstvo, s.r.o.</t>
  </si>
  <si>
    <t>Allianz-Slovenská poisťovňa, a.s.</t>
  </si>
  <si>
    <t>KAMENÁRSTVO JÁN BLAHUTIAK</t>
  </si>
  <si>
    <t>SILENCIA, s.r.o.</t>
  </si>
  <si>
    <t>KUBER, spol. s r.o.</t>
  </si>
  <si>
    <t>Mia INTERIER s.r.o.</t>
  </si>
  <si>
    <t>Nakladatelství FORUM s.r.o.</t>
  </si>
  <si>
    <t>Ing. Jozef Jež</t>
  </si>
  <si>
    <t>TIMED, s.r.o.</t>
  </si>
  <si>
    <t>Západoslovenská distribučná, a.s.</t>
  </si>
  <si>
    <t>Michal Šulek - AUTOČERNÝ</t>
  </si>
  <si>
    <t>Energetické systémy Slovensko a.s.</t>
  </si>
  <si>
    <t>S-FACH Jozef Kubo</t>
  </si>
  <si>
    <t>Ing. Ján Buchanec Technik</t>
  </si>
  <si>
    <t>Jaroslav Málek - MIRANTTES</t>
  </si>
  <si>
    <t>HCS Pezinok, s.r.o.</t>
  </si>
  <si>
    <t>Elektro Plus, s.r.o.</t>
  </si>
  <si>
    <t>Bldg D Xerox Technology Park</t>
  </si>
  <si>
    <t>LEDart s.r.o.</t>
  </si>
  <si>
    <t>Erik Zedníček - Drevovýroba</t>
  </si>
  <si>
    <t>Branislav Královič - SKLENÁRSTVO, s.r.o.</t>
  </si>
  <si>
    <t>EMPORO, s.r.o.</t>
  </si>
  <si>
    <t>EDOS-PEM s.r.o.</t>
  </si>
  <si>
    <t>Zdenko Dedík</t>
  </si>
  <si>
    <t>Oliver Dobšinský</t>
  </si>
  <si>
    <t>TITTL s.r.o.</t>
  </si>
  <si>
    <t>CanTechnology, s.r.o.</t>
  </si>
  <si>
    <t>Primaplast Invest Bernolákovo, s.r.o.</t>
  </si>
  <si>
    <t>ČEZ Slovensko, s.r.o.</t>
  </si>
  <si>
    <t>nabbi, s.r.o.</t>
  </si>
  <si>
    <t>JPS consult, s.r.o.</t>
  </si>
  <si>
    <t>Environmentálny fond</t>
  </si>
  <si>
    <t>MAFRA Slovakia, a.s.</t>
  </si>
  <si>
    <t>KOVOTVAR, výrobné družstvo</t>
  </si>
  <si>
    <t>Národná diaľničná spoločnosť</t>
  </si>
  <si>
    <t>BELLATRIX, s.r.o.</t>
  </si>
  <si>
    <t>Italinox Slovakia s.r.o</t>
  </si>
  <si>
    <t>ĽUBICA, s.r.o.</t>
  </si>
  <si>
    <t>gastro-el</t>
  </si>
  <si>
    <t>OTIDEA s.r.o.</t>
  </si>
  <si>
    <t>COOL Trading s.r.o.</t>
  </si>
  <si>
    <t>CESTPROJEKT, spol. s r.o.</t>
  </si>
  <si>
    <t>Tomáš Kysela EGROOFFICE</t>
  </si>
  <si>
    <t>Ján Popluhár - JAPOP</t>
  </si>
  <si>
    <t>watching.sk s.r.o.</t>
  </si>
  <si>
    <t>RTRIO s.r.o.</t>
  </si>
  <si>
    <t>KORATEX a.s.</t>
  </si>
  <si>
    <t>DREVONA MARKET s.r.o.</t>
  </si>
  <si>
    <t>DOMOSS TECHNIKA, a.s.</t>
  </si>
  <si>
    <t>CHEMPAL, s.r.o.</t>
  </si>
  <si>
    <t>Krajčovič Štefan</t>
  </si>
  <si>
    <t>KOVOTYP s.r.o.</t>
  </si>
  <si>
    <t>REPRE, s.r.o.</t>
  </si>
  <si>
    <t>Ing. Ľubomíra Ogurčáková</t>
  </si>
  <si>
    <t>Mgr. Michal Hoffman - GEOtest</t>
  </si>
  <si>
    <t>Superdiskont, s.r.o.</t>
  </si>
  <si>
    <t>MIZA autopoťahy s.r.o.</t>
  </si>
  <si>
    <t>Mgr.Marcela Zummerová</t>
  </si>
  <si>
    <t>DAREA, s.r.o.</t>
  </si>
  <si>
    <t>Igor Mráz - I.M. GAS</t>
  </si>
  <si>
    <t>EPOS PRO, s.r.o.</t>
  </si>
  <si>
    <t>Rojko Peter</t>
  </si>
  <si>
    <t>LUMA Viničné s.r.o.</t>
  </si>
  <si>
    <t>K-system, spol. s r.o.</t>
  </si>
  <si>
    <t>BAPEX výrobné stroje a zariadenia, a.s.</t>
  </si>
  <si>
    <t>Sýkora Ľubomír</t>
  </si>
  <si>
    <t>Titan-Tatraplast, s.r.o.</t>
  </si>
  <si>
    <t>Kv.Řezáč, s.r.o.</t>
  </si>
  <si>
    <t>GASTROMANIA CZ s.r.o.</t>
  </si>
  <si>
    <t>VNET a.s.</t>
  </si>
  <si>
    <t>EuroSMS s.r.o.</t>
  </si>
  <si>
    <t>Ing. Roman Omachel</t>
  </si>
  <si>
    <t>Render System Studio s.r.o.</t>
  </si>
  <si>
    <t>VLan s.r.o.</t>
  </si>
  <si>
    <t>ECONreal spol. s r.o.</t>
  </si>
  <si>
    <t>LUNZO s.r.o.</t>
  </si>
  <si>
    <t>LAVEL SK s.r.o.</t>
  </si>
  <si>
    <t>Chytré elektro s.r.o.</t>
  </si>
  <si>
    <t>OMA CZ Slovakia, s.r.o.</t>
  </si>
  <si>
    <t>Conrad Electronic, s.r.o.</t>
  </si>
  <si>
    <t>BOSTON K+R s.r.o.</t>
  </si>
  <si>
    <t>Nay, a.s.</t>
  </si>
  <si>
    <t>Krematórium, PS Stríž Ladislav s.r.o.</t>
  </si>
  <si>
    <t>Ladislav Stríž</t>
  </si>
  <si>
    <t>Zuma Elektro Plus, s.r.o.</t>
  </si>
  <si>
    <t>DREVUM OK, s.r.o.</t>
  </si>
  <si>
    <t>ekoDEA &amp; Dr. Stefan, s.r.o</t>
  </si>
  <si>
    <t>Čmelko s.r.o.</t>
  </si>
  <si>
    <t>Goodwind, s.r.o.</t>
  </si>
  <si>
    <t>AUTO - KLIMA Bratislava, s.r.o.</t>
  </si>
  <si>
    <t>ATANI, s.r.o.</t>
  </si>
  <si>
    <t>AFT Bratislava</t>
  </si>
  <si>
    <t>SATES a.s.</t>
  </si>
  <si>
    <t>MADMAT s.r.o.</t>
  </si>
  <si>
    <t>Daňový úrad Bratislava</t>
  </si>
  <si>
    <t>Horolezecká škola JAMES, spol. s r.o.</t>
  </si>
  <si>
    <t>CLEANEX-CLEANEX, s.r.o.</t>
  </si>
  <si>
    <t>DLD, s.r.o.</t>
  </si>
  <si>
    <t>GIPSOL, s.r.o.</t>
  </si>
  <si>
    <t>ANDREA SHOP, s.r.o.</t>
  </si>
  <si>
    <t>Ke kořenům - přírodní pohřebnictví z.s.</t>
  </si>
  <si>
    <t>Ing. Ondrej Koči-O.K.Bratislava</t>
  </si>
  <si>
    <t>PERFORA spol. s r.o.</t>
  </si>
  <si>
    <t>PHC Slovakia s.r.o.</t>
  </si>
  <si>
    <t>Krídlová Anna</t>
  </si>
  <si>
    <t>METKO metalizácia kovov</t>
  </si>
  <si>
    <t>PEARS HEALTH CYBER, s.r.o.</t>
  </si>
  <si>
    <t>DIW s.r.o.</t>
  </si>
  <si>
    <t>TITTL THERMO KING, s.r.o.</t>
  </si>
  <si>
    <t>Okresný súd Banská Bystrica</t>
  </si>
  <si>
    <t>PALOMINO KRBY, s.r.o.</t>
  </si>
  <si>
    <t>1. lékárenská Kyjov, s.r.o.</t>
  </si>
  <si>
    <t>Muziker, a.s.</t>
  </si>
  <si>
    <t>COLLMA s.r.o.</t>
  </si>
  <si>
    <t>Clean - auto, s.r.o.</t>
  </si>
  <si>
    <t>AJFAAVIS</t>
  </si>
  <si>
    <t>PNEU OK - shop s.r.o.</t>
  </si>
  <si>
    <t>AB-KRTKOVANIE Bedečová Alena</t>
  </si>
  <si>
    <t>LITTLE CARPATHIANS, s.r.o.</t>
  </si>
  <si>
    <t>Okresný súd Bratislava V.</t>
  </si>
  <si>
    <t>Exekútorský úrad Michalovce</t>
  </si>
  <si>
    <t>TRITON Závodná s.r.o.</t>
  </si>
  <si>
    <t>Richard Sarkady - WEBDUSTRY</t>
  </si>
  <si>
    <t>Medplus s.r.o.</t>
  </si>
  <si>
    <t>ELEKTROSPED, a.s.</t>
  </si>
  <si>
    <t>Nakladatelství C.H. Beck, s.r.o.</t>
  </si>
  <si>
    <t>KOBIT-SK,s.r.o.</t>
  </si>
  <si>
    <t>NEFRIS, s.r.o.</t>
  </si>
  <si>
    <t>QBE Insurance (Europe) Limited</t>
  </si>
  <si>
    <t>Olejcentrum s.r.o.</t>
  </si>
  <si>
    <t>Tercoplast, a.s.</t>
  </si>
  <si>
    <t>SPP - distribúcia, a.s.</t>
  </si>
  <si>
    <t>Jablotron Slovakia, s.r.o.</t>
  </si>
  <si>
    <t>Miestny úrad mestskej časti BA - Ružinov</t>
  </si>
  <si>
    <t>E.M.A.- ELEKTROMATERIÁL spol. s r.o.</t>
  </si>
  <si>
    <t>HS stav group s.r.o.</t>
  </si>
  <si>
    <t>ZPA PEČKY-SLOVAKIA</t>
  </si>
  <si>
    <t>add. Pavlínek s.r.o.</t>
  </si>
  <si>
    <t>Green Wave Recycling, s.r.o.</t>
  </si>
  <si>
    <t>Mestská časť Bratislava - Petržalka</t>
  </si>
  <si>
    <t>Mgr. Radovan Jambor, PhD., ORNIS</t>
  </si>
  <si>
    <t>SAPaKS</t>
  </si>
  <si>
    <t>NK-PLUS s.r.o.</t>
  </si>
  <si>
    <t>Dunajnet s.r.o.</t>
  </si>
  <si>
    <t>ALBO s.r.o.</t>
  </si>
  <si>
    <t>AMADEO HOLDING s.r.o.</t>
  </si>
  <si>
    <t>Schulo, s.r.o.</t>
  </si>
  <si>
    <t>MyCoffee, s.r.o.</t>
  </si>
  <si>
    <t>OMV-International Services</t>
  </si>
  <si>
    <t>Legat Trade, s.r.o.</t>
  </si>
  <si>
    <t>PROKOM SR s.r.o.</t>
  </si>
  <si>
    <t>UNIMAR TRADE s.r.o.</t>
  </si>
  <si>
    <t>ZAWMARK PLUS s.r.o.</t>
  </si>
  <si>
    <t>OKRESNÝ ÚRAD BA</t>
  </si>
  <si>
    <t>Mountfield SK, s.r.o.</t>
  </si>
  <si>
    <t>Špica s.r.o.</t>
  </si>
  <si>
    <t>PORADCA</t>
  </si>
  <si>
    <t>F-communication s.r.o.</t>
  </si>
  <si>
    <t>Dobré zo Slovenska, družstvo</t>
  </si>
  <si>
    <t>Dibalová Kristína</t>
  </si>
  <si>
    <t>MČ BA Ružinov</t>
  </si>
  <si>
    <t>Mgr. Simona Morávková DREVOVÝROBA</t>
  </si>
  <si>
    <t>Centrum účelových zariadení</t>
  </si>
  <si>
    <t>Infra Services, a.s.</t>
  </si>
  <si>
    <t>eobuwie.pl</t>
  </si>
  <si>
    <t>MzdyServis, s.r.o.</t>
  </si>
  <si>
    <t>Okresný súd Galanta</t>
  </si>
  <si>
    <t>U - MAX, spol. s r.o.</t>
  </si>
  <si>
    <t>PROEKO, s.r.o.</t>
  </si>
  <si>
    <t>ESAT, s.r.o.</t>
  </si>
  <si>
    <t>Národný onkologický ústav</t>
  </si>
  <si>
    <t>PRINCIPIUM, s.r.o.</t>
  </si>
  <si>
    <t>prochoice, s.r.o.</t>
  </si>
  <si>
    <t>Förch Slovensko s.r.o.</t>
  </si>
  <si>
    <t>Printmania s.r.o.</t>
  </si>
  <si>
    <t>MONTAKO CZ s.r.o.</t>
  </si>
  <si>
    <t>TEMPEST a.s.</t>
  </si>
  <si>
    <t>VOZAKO s.r.o.</t>
  </si>
  <si>
    <t>Zdravma sk, s.r.o.</t>
  </si>
  <si>
    <t>Renáta Hrobová STEPS NITRA</t>
  </si>
  <si>
    <t>AMD-M, s.r.o.</t>
  </si>
  <si>
    <t>TDK s.r.o.</t>
  </si>
  <si>
    <t>Ministerstvo vnútra SR</t>
  </si>
  <si>
    <t>MVDr. Peter Pongrácz - VETIS</t>
  </si>
  <si>
    <t>Vall s.r.o.</t>
  </si>
  <si>
    <t>Legs spol. s r.o.</t>
  </si>
  <si>
    <t>TLMOCNIK Translations</t>
  </si>
  <si>
    <t>moje mobilka s.r.o.</t>
  </si>
  <si>
    <t>DOUBLE P, s.r.o.</t>
  </si>
  <si>
    <t>Agentúra PRO s.r.o.</t>
  </si>
  <si>
    <t>GRABO spol. s r.o.</t>
  </si>
  <si>
    <t>NARVA B.E.L. Slovakia s.r.o.</t>
  </si>
  <si>
    <t>RELIA spol. s r.o.</t>
  </si>
  <si>
    <t>Leitz-nástroje, s.r.o.</t>
  </si>
  <si>
    <t>REPRESS, spol. s r.o.</t>
  </si>
  <si>
    <t>Viessmann, s.r.o.</t>
  </si>
  <si>
    <t>Stavebniny DEK s.r.o.</t>
  </si>
  <si>
    <t>VÚZ - PI SR</t>
  </si>
  <si>
    <t>ISTROMETAL DM, s.r.o.</t>
  </si>
  <si>
    <t>Ing. Kamil Jurči JUTEL</t>
  </si>
  <si>
    <t>Spotrebič Sk, s.r.o.</t>
  </si>
  <si>
    <t>Mgr. Roman Veverka</t>
  </si>
  <si>
    <t>PRENX s.r.o.</t>
  </si>
  <si>
    <t>HUMAN PRO, s.r.o.</t>
  </si>
  <si>
    <t>MEGAKUPA s.r.o.</t>
  </si>
  <si>
    <t>PYROSLOVAKIA s.r.o.</t>
  </si>
  <si>
    <t>ZH Verron, s.r.o.</t>
  </si>
  <si>
    <t>Traiva s.r.o.</t>
  </si>
  <si>
    <t>Lamitec, spol. s r.o.</t>
  </si>
  <si>
    <t>Matula Ladislav</t>
  </si>
  <si>
    <t>UNIVERSUS, s.r.o.</t>
  </si>
  <si>
    <t>ARTECH Slovakia, s.r.o.</t>
  </si>
  <si>
    <t>Ing. Dušan Čanky - GUMEX Slovakia</t>
  </si>
  <si>
    <t>HANSA-FLEX HYDRAULIK s.r.o.</t>
  </si>
  <si>
    <t>Ing.Tomáš Gír - TomsHardware</t>
  </si>
  <si>
    <t>Okresný súd Bratislava II.</t>
  </si>
  <si>
    <t>Fakturácia zares (eur)</t>
  </si>
  <si>
    <t>Údržba zelene</t>
  </si>
  <si>
    <t>Výsadba zelene</t>
  </si>
  <si>
    <t>Jednotkové ceny Marianum a mesto Trnava (eur)</t>
  </si>
  <si>
    <t>Jednotka</t>
  </si>
  <si>
    <t>Jednotková cena zares</t>
  </si>
  <si>
    <t>Jednotková cena ProArbor</t>
  </si>
  <si>
    <t>Jednotková cena Trnava</t>
  </si>
  <si>
    <t>Rozdiel ProArbor/zares</t>
  </si>
  <si>
    <t>Pozn.</t>
  </si>
  <si>
    <t>Orezávanie a výrub stromov plošina, 13m</t>
  </si>
  <si>
    <t>hod.</t>
  </si>
  <si>
    <t>Trnava = 14m plošina</t>
  </si>
  <si>
    <t>Orezávanie a výrub stromov plošina, 20m</t>
  </si>
  <si>
    <t>Trnava = 20m plošina</t>
  </si>
  <si>
    <t>Orezávanie a výrub stromov plošina, 27m</t>
  </si>
  <si>
    <t>Trnava = 25m plošina</t>
  </si>
  <si>
    <t>Zdroj: Marianum, mesto Trnava, spracovanie HMBA, 2021</t>
  </si>
  <si>
    <t xml:space="preserve">FTE podľa stredísk </t>
  </si>
  <si>
    <t>Stredisko</t>
  </si>
  <si>
    <t>Doprava</t>
  </si>
  <si>
    <t>Komerčné služby</t>
  </si>
  <si>
    <t>Riaditeľstvo</t>
  </si>
  <si>
    <t>Slavín</t>
  </si>
  <si>
    <t>Správa cintorínov</t>
  </si>
  <si>
    <t>Iné</t>
  </si>
  <si>
    <t>Mzdové náklady podľa platových tried (tis. eur)</t>
  </si>
  <si>
    <t>Lokálna kúpna sila Bratislava a Brno</t>
  </si>
  <si>
    <t>Rozdiel Brno / Bratislava</t>
  </si>
  <si>
    <t>Zdroj: Numbeo.com, spracovanie HMBA, 2021</t>
  </si>
  <si>
    <t>Pozn.: pre každý rok boli použité indexy z polovice daného roka („Mid-Year“)</t>
  </si>
  <si>
    <t>Podmienky pre získanie výkonnostných príplatkov</t>
  </si>
  <si>
    <t>Profesia</t>
  </si>
  <si>
    <t>Úkon</t>
  </si>
  <si>
    <t>Jednotkový príplatok</t>
  </si>
  <si>
    <t>Základ príplatku</t>
  </si>
  <si>
    <t>Hrobári</t>
  </si>
  <si>
    <t>Výkop jamy</t>
  </si>
  <si>
    <t>100 % tarifného platu</t>
  </si>
  <si>
    <t>Hrobári (Slávičie údolie)</t>
  </si>
  <si>
    <t>Nosiči</t>
  </si>
  <si>
    <t>Vykonaný obrad</t>
  </si>
  <si>
    <t>Viazareň</t>
  </si>
  <si>
    <t>Podiel na tržbách</t>
  </si>
  <si>
    <t>Tržby</t>
  </si>
  <si>
    <t>Upratovanie</t>
  </si>
  <si>
    <t>Pohrebná služba</t>
  </si>
  <si>
    <t>Furgonisti</t>
  </si>
  <si>
    <t>Vývoz z bytu</t>
  </si>
  <si>
    <t>Vývoz z infekčného</t>
  </si>
  <si>
    <t>Vodiči kontajnerových vozidiel</t>
  </si>
  <si>
    <t>Vývoz kontajnera</t>
  </si>
  <si>
    <t>Štruktúra verejných obstarávaní Marianum</t>
  </si>
  <si>
    <t>Rok</t>
  </si>
  <si>
    <t xml:space="preserve">Spolu </t>
  </si>
  <si>
    <t>Zákazky s nízkou hodnotou</t>
  </si>
  <si>
    <t>Celkový objem zákazok (eur bez DPH)</t>
  </si>
  <si>
    <t>Počet zákazok</t>
  </si>
  <si>
    <t>Priemerný počet oslovených dodávateľov</t>
  </si>
  <si>
    <t xml:space="preserve">Priemerný počet oslovených dodávateľov, ktorí predložili ponuku </t>
  </si>
  <si>
    <t>Podlimitné zákazky</t>
  </si>
  <si>
    <t>Podiel zákazok s nízkou hodnotou (podľa objemu)</t>
  </si>
  <si>
    <t xml:space="preserve">Jednotkové ceny: odstraňovanie grafiti 2020 a 2021 </t>
  </si>
  <si>
    <t>Rok 2020</t>
  </si>
  <si>
    <t>Rok 2021</t>
  </si>
  <si>
    <t>Rozdiel (eur)</t>
  </si>
  <si>
    <t>Objem v zmluve 2021 (m2)</t>
  </si>
  <si>
    <t>Úspora oproti zmluve z roku 2020 (eur)</t>
  </si>
  <si>
    <t xml:space="preserve">Odstránenie grafitov zo sôch z neošetrenej plochy </t>
  </si>
  <si>
    <t xml:space="preserve">Odstránenie grafitov z iných povrchov z neošetrenej plochy </t>
  </si>
  <si>
    <t>Antigrafitový náter 3 vrstvy hladké povrchy</t>
  </si>
  <si>
    <t>Antigrafitový náter 6 vrstiev štruktúrované povrchy</t>
  </si>
  <si>
    <t>Hotovostné a bezhotovostné platby Marianum (eur)</t>
  </si>
  <si>
    <t>A Príjmy na bankové účty</t>
  </si>
  <si>
    <t>B Prijaté transfery</t>
  </si>
  <si>
    <t>C Peniaze na ceste</t>
  </si>
  <si>
    <t>D Online tržby (A – B - C)</t>
  </si>
  <si>
    <t>E Hotovostné príjmy</t>
  </si>
  <si>
    <t>Podiel online (D / (D + E))</t>
  </si>
  <si>
    <t>Hotovostné tržby podľa strediska (eur)</t>
  </si>
  <si>
    <t>Ostatné</t>
  </si>
  <si>
    <t>Bankové poplatky a obraty vybraných organizácií (eur)</t>
  </si>
  <si>
    <t>Organizácia</t>
  </si>
  <si>
    <t>Obraty</t>
  </si>
  <si>
    <t>Bankové poplatky</t>
  </si>
  <si>
    <t>Poplatky na 1000 eur</t>
  </si>
  <si>
    <t>HMBA</t>
  </si>
  <si>
    <t>STaRZ</t>
  </si>
  <si>
    <t>Zoo</t>
  </si>
  <si>
    <t>Zdroj: Marianum, Zoo, STaRZ, spracovanie HMBA, 2021</t>
  </si>
  <si>
    <t>Základné poplatky Marianum v SLSP a ČSOB</t>
  </si>
  <si>
    <t>Služba</t>
  </si>
  <si>
    <t>SLSP sadzobník</t>
  </si>
  <si>
    <t>SLSP Marianum</t>
  </si>
  <si>
    <t>ČSOB sadzobník</t>
  </si>
  <si>
    <t>ČSOB Marianum</t>
  </si>
  <si>
    <t>Vedenie účtu v EUR</t>
  </si>
  <si>
    <t>6,00 eur/ mesačne</t>
  </si>
  <si>
    <t>0,83 eur/ mesačne</t>
  </si>
  <si>
    <t>4,00 eur/ mesačne</t>
  </si>
  <si>
    <t>0,00 eur/ mesačne</t>
  </si>
  <si>
    <t>Vklad v hotovosti na účet vedený v banke</t>
  </si>
  <si>
    <t>6,00 eur/ vklad</t>
  </si>
  <si>
    <t>3,00 eur/ mesačne</t>
  </si>
  <si>
    <t>Realizácia SEPA úhrady z účtu</t>
  </si>
  <si>
    <t>0,20 eur/ položka</t>
  </si>
  <si>
    <t>0,10 eur/ položka</t>
  </si>
  <si>
    <t>0,08 eur/ položka</t>
  </si>
  <si>
    <t>Prijatá bezhotovostná úhrada na účet</t>
  </si>
  <si>
    <t>0,00 eur/ položka</t>
  </si>
  <si>
    <t>Graf</t>
  </si>
  <si>
    <t xml:space="preserve">Príjmy Marianum (mil. eur) </t>
  </si>
  <si>
    <t>R</t>
  </si>
  <si>
    <t>S</t>
  </si>
  <si>
    <t>S (Q2)</t>
  </si>
  <si>
    <t>Vlastné príjmy</t>
  </si>
  <si>
    <t>Bežné transfery</t>
  </si>
  <si>
    <t>Kapitálové transfery</t>
  </si>
  <si>
    <t>FO</t>
  </si>
  <si>
    <t>Príjmy spolu</t>
  </si>
  <si>
    <t>Zdroj: Marianum, RISSAM, spracovanie HMBA, 2021</t>
  </si>
  <si>
    <t>Bežný rozpočet GIB</t>
  </si>
  <si>
    <t>2021R</t>
  </si>
  <si>
    <t>2021 prvý polrok</t>
  </si>
  <si>
    <t>Mzdy</t>
  </si>
  <si>
    <t>Odvody</t>
  </si>
  <si>
    <t>Ostatné bežné výdavky</t>
  </si>
  <si>
    <t xml:space="preserve">Celkový bežný rozpočet </t>
  </si>
  <si>
    <t>Zdroj: RISSAM, spracovanie HMBA, 2021</t>
  </si>
  <si>
    <t>3, 4</t>
  </si>
  <si>
    <t xml:space="preserve">Dostupné kapacity pohrebísk Marianum </t>
  </si>
  <si>
    <t>Kapacity (bez zmeny správania)</t>
  </si>
  <si>
    <t>Dopyt</t>
  </si>
  <si>
    <t>Potenciál</t>
  </si>
  <si>
    <t>Rozšírenie</t>
  </si>
  <si>
    <t>Nepokrytá kapacita</t>
  </si>
  <si>
    <t>Kapacity (model Brno)</t>
  </si>
  <si>
    <t xml:space="preserve">Štruktúra obradov na pohrebiskách mesta Brna (pohreby do zeme v %) </t>
  </si>
  <si>
    <t>pohreby do zeme</t>
  </si>
  <si>
    <t>uloženie urny</t>
  </si>
  <si>
    <t>rozptyly popola</t>
  </si>
  <si>
    <t>vsypy popola</t>
  </si>
  <si>
    <t>spolu</t>
  </si>
  <si>
    <t>Zdroj: Správa hřbitovů města Brna, 2020</t>
  </si>
  <si>
    <t>Zdroje financovania prevádzky cintorínov</t>
  </si>
  <si>
    <t>Náklady a výnosy</t>
  </si>
  <si>
    <t>Spolu náklady (bez prenájmu od mesta)</t>
  </si>
  <si>
    <t>Platby občanov</t>
  </si>
  <si>
    <t>Tržby Marianum (PČ)</t>
  </si>
  <si>
    <t>Spolu vlastné príjmy</t>
  </si>
  <si>
    <t>Strata (dotácia mesta)</t>
  </si>
  <si>
    <t>Dotácia mesta</t>
  </si>
  <si>
    <t>Z toho prenájom</t>
  </si>
  <si>
    <t>Čistá dotácia</t>
  </si>
  <si>
    <t>Strata/zisk po dotácii mesta</t>
  </si>
  <si>
    <t>Dotácia Marianum</t>
  </si>
  <si>
    <t>Štruktúra financovania nákladov</t>
  </si>
  <si>
    <t>Dotácia HMBA</t>
  </si>
  <si>
    <t>Tržby Marianum</t>
  </si>
  <si>
    <t xml:space="preserve">Tržby z hlavnej činnosti cintorínov, počty zmlúv a neplatičov </t>
  </si>
  <si>
    <t>Nové uzatvorené zmluvy (pravá os)</t>
  </si>
  <si>
    <t>Počet neplatičov (pravá os)</t>
  </si>
  <si>
    <t>Výnosy z prenájmu hrobových miest a služieb</t>
  </si>
  <si>
    <t xml:space="preserve">Náklady a výnosy cintorínov </t>
  </si>
  <si>
    <t>Náklady</t>
  </si>
  <si>
    <t>Platby od občanov</t>
  </si>
  <si>
    <t>Tržby z podnikateľskej činnosti</t>
  </si>
  <si>
    <t>Výnosy spolu</t>
  </si>
  <si>
    <t xml:space="preserve">Výnosy z prenájmu hrobových miest a služieb, časové rozlíšenie </t>
  </si>
  <si>
    <t>eur</t>
  </si>
  <si>
    <t>Hotovostná úhrada nájomného a služieb v danom roku (bez DPH)</t>
  </si>
  <si>
    <t>Výnosy daného roku (uhradené v tom roku)</t>
  </si>
  <si>
    <t>Výnosy budúcich období (uhradené v tom roku)</t>
  </si>
  <si>
    <t>Zúčtovanie výnosov budúcich období</t>
  </si>
  <si>
    <t>Tržby z nájomného a služieb HUM (výnosy daného roku)</t>
  </si>
  <si>
    <t xml:space="preserve">Miera dotovania prevádzky pohrebísk, Bratislava a Brno (%) </t>
  </si>
  <si>
    <t>Správa hřbitovu města Brna</t>
  </si>
  <si>
    <t>Zdroj: Marianum, výročné správy Správy hřbitovu města Brna, spracovanie HMBA, 2021</t>
  </si>
  <si>
    <t>Tržby na jeden obrad (pohreb), Bratislava a Brno (eur)</t>
  </si>
  <si>
    <t>Daňová povinnosť Marianum (DPH)</t>
  </si>
  <si>
    <t>DPH: Daňová povinnosť Marianum</t>
  </si>
  <si>
    <t>Hotovostné úhrady za služby, spojené s nájmom HM/UM</t>
  </si>
  <si>
    <t>DPH zo služieb, spojených s nájmom</t>
  </si>
  <si>
    <t>Zdroj: Marianum, Finstat.sk, spracovanie HMBA, 2021</t>
  </si>
  <si>
    <t>16, 17</t>
  </si>
  <si>
    <t xml:space="preserve">Počet kremácií denne (mesačný priemer) </t>
  </si>
  <si>
    <t>Rok / mesiac (počet kremácií mesačne)</t>
  </si>
  <si>
    <t>Rok / mesiac (denný priemer)</t>
  </si>
  <si>
    <t>Kapacita (bežná)</t>
  </si>
  <si>
    <t>Kapacita (krízová)</t>
  </si>
  <si>
    <t>Zomretí v BSK (dvojmesačný priemer)</t>
  </si>
  <si>
    <t>Kremácie ako % zomretých v BSK</t>
  </si>
  <si>
    <t>Zdroj: Marianum, ŠÚ SR, spracovanie HMBA, 2021</t>
  </si>
  <si>
    <t>Náklady na energie krematória (eur)</t>
  </si>
  <si>
    <t xml:space="preserve">Plyn </t>
  </si>
  <si>
    <t>Elektrina</t>
  </si>
  <si>
    <t>Vodné</t>
  </si>
  <si>
    <t>Osobné náklady krematória (eur)</t>
  </si>
  <si>
    <t>Odvody a poistné</t>
  </si>
  <si>
    <t>Sociálne náklady</t>
  </si>
  <si>
    <t>Náklady na opravy a údržbu krematória (eur)</t>
  </si>
  <si>
    <t>Oprava budov</t>
  </si>
  <si>
    <t>Oprava ostatné</t>
  </si>
  <si>
    <t>Hrubá zisková marža pohrebnej služby a krematória, Bratislava a Brno (% prevádzkových nákladov)</t>
  </si>
  <si>
    <t>Marianum (PČ)</t>
  </si>
  <si>
    <t>Pohřební a hřbitovní služby města Brna</t>
  </si>
  <si>
    <t>Zdroj: Marianum, Pohřební a hřbitovní služby města Brna, spracovanie HMBA, 2021</t>
  </si>
  <si>
    <t>Štruktúra priemernej mzdy Marianum (eur)</t>
  </si>
  <si>
    <t>Tarifný plat</t>
  </si>
  <si>
    <t>Osobný príplatok</t>
  </si>
  <si>
    <t>Ostatné príplatky</t>
  </si>
  <si>
    <t>Odmeny</t>
  </si>
  <si>
    <t>Nadčasy</t>
  </si>
  <si>
    <t>Priemerné mzdy v platových triedach 2 a 3 (eur)</t>
  </si>
  <si>
    <t>PT</t>
  </si>
  <si>
    <t>Útvar_kategória</t>
  </si>
  <si>
    <t>Nárast 2020/2017</t>
  </si>
  <si>
    <t>Štruktúra miezd v platových triedach 2 a 3 (%)</t>
  </si>
  <si>
    <t>Priemer Marianum</t>
  </si>
  <si>
    <t>Priemerné osobné náklady na zamestnanca, hlavná činnosť (eur)</t>
  </si>
  <si>
    <t>Správa hřbitovu města Brna (pri cenovej úrovni Bratislavy)</t>
  </si>
  <si>
    <t>Zdroj: Marianum, výročné správy Správy hřbitovu města Brna, Numbeo, spracovanie HMBA, 2021</t>
  </si>
  <si>
    <t>Priemerné osobné náklady na zamestnanca, podnikateľská činnosť (eur)</t>
  </si>
  <si>
    <t>PHSB</t>
  </si>
  <si>
    <t>PHSB (pri cenovej úrovni Bratislavy)</t>
  </si>
  <si>
    <t>Zdroj: Marianum, PHSB, Numbeo, spracovanie HMBA, 2021</t>
  </si>
  <si>
    <t>Priemerné odmeny ako % mzdy, po strediskách</t>
  </si>
  <si>
    <t>Útvar</t>
  </si>
  <si>
    <t>Zložky platu</t>
  </si>
  <si>
    <t>Spolu vyplatené mzdy</t>
  </si>
  <si>
    <t>Náhrady</t>
  </si>
  <si>
    <t>FTE</t>
  </si>
  <si>
    <t>Odmeny%</t>
  </si>
  <si>
    <t>Priemerná mzda</t>
  </si>
  <si>
    <t>Kumulatívne zostatky na účtoch Marianum v SLSP (tis. eur)</t>
  </si>
  <si>
    <t>Mesiac</t>
  </si>
  <si>
    <t>SLSP HČ</t>
  </si>
  <si>
    <t>SLSP PČ</t>
  </si>
  <si>
    <t>SLSP SF</t>
  </si>
  <si>
    <t>Január</t>
  </si>
  <si>
    <t>Február</t>
  </si>
  <si>
    <t>Marec</t>
  </si>
  <si>
    <t>Apríl</t>
  </si>
  <si>
    <t>Máj</t>
  </si>
  <si>
    <t>Jún</t>
  </si>
  <si>
    <t>Júl</t>
  </si>
  <si>
    <t>August</t>
  </si>
  <si>
    <t>September</t>
  </si>
  <si>
    <t>Október</t>
  </si>
  <si>
    <t>November</t>
  </si>
  <si>
    <t>December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</si>
</sst>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0.0"/>
    <numFmt numFmtId="165" formatCode="#,##0.0"/>
    <numFmt numFmtId="166" formatCode="#,##0.000"/>
    <numFmt numFmtId="167" formatCode="#,##0.00\ [$€-1]"/>
  </numFmts>
  <fonts count="2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Arial Nova"/>
      <family val="2"/>
      <charset val="238"/>
    </font>
    <font>
      <sz val="11"/>
      <color theme="1"/>
      <name val="Arial Nova"/>
      <family val="2"/>
      <charset val="238"/>
    </font>
    <font>
      <b/>
      <sz val="10"/>
      <color theme="1"/>
      <name val="Arial Nova"/>
      <family val="2"/>
      <charset val="238"/>
    </font>
    <font>
      <b/>
      <sz val="11"/>
      <color theme="1"/>
      <name val="Arial Nova"/>
      <family val="2"/>
    </font>
    <font>
      <sz val="11"/>
      <color theme="1"/>
      <name val="Arial Nova"/>
      <family val="2"/>
    </font>
    <font>
      <sz val="11"/>
      <color theme="0"/>
      <name val="Arial Nova"/>
      <family val="2"/>
    </font>
    <font>
      <i/>
      <sz val="10"/>
      <color theme="1"/>
      <name val="Arial Nova"/>
      <family val="2"/>
    </font>
    <font>
      <b/>
      <sz val="11"/>
      <name val="Arial Nova"/>
      <family val="2"/>
    </font>
    <font>
      <i/>
      <sz val="11"/>
      <color theme="1"/>
      <name val="Arial Nova"/>
      <family val="2"/>
    </font>
    <font>
      <sz val="9"/>
      <color rgb="FFC45911"/>
      <name val="Arial Nova Light"/>
      <family val="2"/>
    </font>
    <font>
      <b/>
      <sz val="10"/>
      <color rgb="FF000000"/>
      <name val="Arial Nova"/>
      <family val="2"/>
    </font>
    <font>
      <sz val="10"/>
      <color rgb="FF000000"/>
      <name val="Arial Nova"/>
      <family val="2"/>
    </font>
    <font>
      <sz val="4"/>
      <color rgb="FF000000"/>
      <name val="Arial Nova"/>
      <family val="2"/>
    </font>
    <font>
      <sz val="9"/>
      <color rgb="FF000000"/>
      <name val="Arial Nova"/>
      <family val="2"/>
    </font>
    <font>
      <u/>
      <sz val="11"/>
      <color theme="1"/>
      <name val="Arial Nova"/>
      <family val="2"/>
    </font>
    <font>
      <i/>
      <sz val="9"/>
      <color theme="1"/>
      <name val="Arial Nova"/>
      <family val="2"/>
    </font>
    <font>
      <b/>
      <i/>
      <sz val="11"/>
      <name val="Arial Nova"/>
      <family val="2"/>
    </font>
    <font>
      <u/>
      <sz val="11"/>
      <color theme="10"/>
      <name val="Calibri"/>
      <family val="2"/>
      <charset val="238"/>
      <scheme val="minor"/>
    </font>
    <font>
      <u/>
      <sz val="10"/>
      <color theme="10"/>
      <name val="Arial Nova"/>
      <family val="2"/>
      <charset val="238"/>
    </font>
    <font>
      <sz val="10"/>
      <color theme="1"/>
      <name val="Arial Nova"/>
      <family val="2"/>
      <charset val="238"/>
    </font>
    <font>
      <sz val="9"/>
      <color rgb="FFC45911"/>
      <name val="Arial Nova"/>
      <family val="2"/>
      <charset val="1"/>
    </font>
    <font>
      <i/>
      <sz val="11"/>
      <color theme="1"/>
      <name val="Arial Nova"/>
      <family val="2"/>
      <charset val="238"/>
    </font>
    <font>
      <sz val="10"/>
      <color theme="1"/>
      <name val="Arial Nova"/>
      <family val="2"/>
    </font>
  </fonts>
  <fills count="8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80808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  <fill>
      <patternFill patternType="lightUp">
        <fgColor rgb="FF00B0F0"/>
        <bgColor rgb="FFDD5878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1" fillId="0" borderId="0" applyNumberFormat="0" applyFill="0" applyBorder="0" applyAlignment="0" applyProtection="0"/>
  </cellStyleXfs>
  <cellXfs count="122">
    <xf numFmtId="0" fontId="0" fillId="0" borderId="0" xfId="0"/>
    <xf numFmtId="0" fontId="2" fillId="0" borderId="0" xfId="0" applyFont="1"/>
    <xf numFmtId="0" fontId="0" fillId="0" borderId="0" xfId="0" applyAlignment="1">
      <alignment wrapText="1"/>
    </xf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5" fillId="0" borderId="4" xfId="0" applyFont="1" applyBorder="1"/>
    <xf numFmtId="0" fontId="8" fillId="0" borderId="4" xfId="0" applyFont="1" applyBorder="1"/>
    <xf numFmtId="0" fontId="8" fillId="0" borderId="3" xfId="0" applyFont="1" applyBorder="1"/>
    <xf numFmtId="0" fontId="5" fillId="0" borderId="2" xfId="0" applyFont="1" applyBorder="1"/>
    <xf numFmtId="0" fontId="8" fillId="0" borderId="2" xfId="0" applyFont="1" applyBorder="1"/>
    <xf numFmtId="0" fontId="8" fillId="0" borderId="1" xfId="0" applyFont="1" applyBorder="1"/>
    <xf numFmtId="0" fontId="5" fillId="0" borderId="1" xfId="0" applyFont="1" applyBorder="1"/>
    <xf numFmtId="0" fontId="11" fillId="0" borderId="4" xfId="0" applyFont="1" applyBorder="1"/>
    <xf numFmtId="0" fontId="11" fillId="0" borderId="3" xfId="0" applyFont="1" applyBorder="1"/>
    <xf numFmtId="0" fontId="8" fillId="0" borderId="4" xfId="0" applyFont="1" applyBorder="1" applyAlignment="1">
      <alignment horizontal="right"/>
    </xf>
    <xf numFmtId="0" fontId="8" fillId="0" borderId="2" xfId="0" applyFont="1" applyBorder="1" applyAlignment="1">
      <alignment horizontal="right"/>
    </xf>
    <xf numFmtId="0" fontId="11" fillId="0" borderId="4" xfId="0" applyFont="1" applyBorder="1" applyAlignment="1">
      <alignment horizontal="right"/>
    </xf>
    <xf numFmtId="164" fontId="8" fillId="0" borderId="4" xfId="0" applyNumberFormat="1" applyFont="1" applyBorder="1"/>
    <xf numFmtId="164" fontId="8" fillId="0" borderId="4" xfId="0" applyNumberFormat="1" applyFont="1" applyBorder="1" applyAlignment="1">
      <alignment horizontal="right"/>
    </xf>
    <xf numFmtId="164" fontId="8" fillId="0" borderId="3" xfId="0" applyNumberFormat="1" applyFont="1" applyBorder="1"/>
    <xf numFmtId="164" fontId="8" fillId="0" borderId="2" xfId="0" applyNumberFormat="1" applyFont="1" applyBorder="1"/>
    <xf numFmtId="164" fontId="8" fillId="0" borderId="2" xfId="0" applyNumberFormat="1" applyFont="1" applyBorder="1" applyAlignment="1">
      <alignment horizontal="right"/>
    </xf>
    <xf numFmtId="164" fontId="8" fillId="0" borderId="1" xfId="0" applyNumberFormat="1" applyFont="1" applyBorder="1"/>
    <xf numFmtId="0" fontId="11" fillId="0" borderId="3" xfId="0" applyFont="1" applyBorder="1" applyAlignment="1">
      <alignment horizontal="right"/>
    </xf>
    <xf numFmtId="164" fontId="8" fillId="0" borderId="3" xfId="0" applyNumberFormat="1" applyFont="1" applyBorder="1" applyAlignment="1">
      <alignment horizontal="right"/>
    </xf>
    <xf numFmtId="164" fontId="8" fillId="0" borderId="1" xfId="0" applyNumberFormat="1" applyFont="1" applyBorder="1" applyAlignment="1">
      <alignment horizontal="right"/>
    </xf>
    <xf numFmtId="0" fontId="11" fillId="0" borderId="1" xfId="0" applyFont="1" applyBorder="1"/>
    <xf numFmtId="0" fontId="11" fillId="0" borderId="1" xfId="0" applyFont="1" applyBorder="1" applyAlignment="1">
      <alignment horizontal="right"/>
    </xf>
    <xf numFmtId="43" fontId="8" fillId="0" borderId="0" xfId="1" applyFont="1"/>
    <xf numFmtId="3" fontId="8" fillId="0" borderId="1" xfId="0" applyNumberFormat="1" applyFont="1" applyBorder="1" applyAlignment="1">
      <alignment horizontal="right"/>
    </xf>
    <xf numFmtId="3" fontId="8" fillId="0" borderId="1" xfId="0" applyNumberFormat="1" applyFont="1" applyBorder="1"/>
    <xf numFmtId="0" fontId="7" fillId="0" borderId="1" xfId="0" applyFont="1" applyBorder="1"/>
    <xf numFmtId="3" fontId="7" fillId="0" borderId="1" xfId="0" applyNumberFormat="1" applyFont="1" applyBorder="1"/>
    <xf numFmtId="3" fontId="7" fillId="0" borderId="1" xfId="0" applyNumberFormat="1" applyFont="1" applyBorder="1" applyAlignment="1">
      <alignment horizontal="right"/>
    </xf>
    <xf numFmtId="0" fontId="12" fillId="0" borderId="1" xfId="0" applyFont="1" applyBorder="1"/>
    <xf numFmtId="9" fontId="12" fillId="0" borderId="1" xfId="2" applyFont="1" applyFill="1" applyBorder="1"/>
    <xf numFmtId="9" fontId="12" fillId="0" borderId="1" xfId="2" applyFont="1" applyFill="1" applyBorder="1" applyAlignment="1">
      <alignment horizontal="right"/>
    </xf>
    <xf numFmtId="3" fontId="12" fillId="0" borderId="1" xfId="0" applyNumberFormat="1" applyFont="1" applyBorder="1"/>
    <xf numFmtId="0" fontId="8" fillId="0" borderId="0" xfId="0" applyFont="1" applyAlignment="1">
      <alignment horizontal="right" vertical="center"/>
    </xf>
    <xf numFmtId="0" fontId="11" fillId="0" borderId="1" xfId="0" applyFont="1" applyBorder="1" applyAlignment="1">
      <alignment horizontal="right" vertical="center"/>
    </xf>
    <xf numFmtId="3" fontId="8" fillId="0" borderId="1" xfId="0" applyNumberFormat="1" applyFont="1" applyBorder="1" applyAlignment="1">
      <alignment horizontal="right" vertical="center"/>
    </xf>
    <xf numFmtId="0" fontId="7" fillId="0" borderId="0" xfId="0" applyFont="1" applyAlignment="1">
      <alignment vertical="center" wrapText="1"/>
    </xf>
    <xf numFmtId="0" fontId="8" fillId="0" borderId="0" xfId="0" applyFont="1" applyAlignment="1">
      <alignment vertical="center" wrapText="1"/>
    </xf>
    <xf numFmtId="0" fontId="11" fillId="0" borderId="1" xfId="0" applyFont="1" applyBorder="1" applyAlignment="1">
      <alignment vertical="center" wrapText="1"/>
    </xf>
    <xf numFmtId="3" fontId="12" fillId="0" borderId="1" xfId="0" applyNumberFormat="1" applyFont="1" applyBorder="1" applyAlignment="1">
      <alignment vertical="center" wrapText="1"/>
    </xf>
    <xf numFmtId="3" fontId="8" fillId="0" borderId="1" xfId="0" applyNumberFormat="1" applyFont="1" applyBorder="1" applyAlignment="1">
      <alignment vertical="center" wrapText="1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2" fillId="0" borderId="1" xfId="0" applyFont="1" applyBorder="1" applyAlignment="1">
      <alignment horizontal="right" vertical="center"/>
    </xf>
    <xf numFmtId="0" fontId="5" fillId="0" borderId="1" xfId="0" applyFont="1" applyBorder="1" applyAlignment="1">
      <alignment horizontal="right" vertical="center"/>
    </xf>
    <xf numFmtId="0" fontId="14" fillId="0" borderId="1" xfId="0" applyFont="1" applyBorder="1" applyAlignment="1">
      <alignment horizontal="justify" vertical="center"/>
    </xf>
    <xf numFmtId="0" fontId="15" fillId="2" borderId="1" xfId="0" applyFont="1" applyFill="1" applyBorder="1" applyAlignment="1">
      <alignment horizontal="justify" vertical="center"/>
    </xf>
    <xf numFmtId="0" fontId="15" fillId="3" borderId="1" xfId="0" applyFont="1" applyFill="1" applyBorder="1" applyAlignment="1">
      <alignment horizontal="justify" vertical="center"/>
    </xf>
    <xf numFmtId="0" fontId="15" fillId="4" borderId="1" xfId="0" applyFont="1" applyFill="1" applyBorder="1" applyAlignment="1">
      <alignment horizontal="justify" vertical="center"/>
    </xf>
    <xf numFmtId="0" fontId="15" fillId="5" borderId="1" xfId="0" applyFont="1" applyFill="1" applyBorder="1" applyAlignment="1">
      <alignment horizontal="justify" vertical="center"/>
    </xf>
    <xf numFmtId="0" fontId="15" fillId="6" borderId="1" xfId="0" applyFont="1" applyFill="1" applyBorder="1" applyAlignment="1">
      <alignment horizontal="justify" vertical="center"/>
    </xf>
    <xf numFmtId="0" fontId="15" fillId="7" borderId="1" xfId="0" applyFont="1" applyFill="1" applyBorder="1" applyAlignment="1">
      <alignment horizontal="justify" vertical="center"/>
    </xf>
    <xf numFmtId="0" fontId="17" fillId="5" borderId="1" xfId="0" applyFont="1" applyFill="1" applyBorder="1" applyAlignment="1">
      <alignment horizontal="justify" vertical="center"/>
    </xf>
    <xf numFmtId="0" fontId="17" fillId="7" borderId="1" xfId="0" applyFont="1" applyFill="1" applyBorder="1" applyAlignment="1">
      <alignment horizontal="justify" vertical="center"/>
    </xf>
    <xf numFmtId="0" fontId="17" fillId="2" borderId="1" xfId="0" applyFont="1" applyFill="1" applyBorder="1" applyAlignment="1">
      <alignment horizontal="justify" vertical="center"/>
    </xf>
    <xf numFmtId="0" fontId="17" fillId="4" borderId="1" xfId="0" applyFont="1" applyFill="1" applyBorder="1" applyAlignment="1">
      <alignment horizontal="left" vertical="center"/>
    </xf>
    <xf numFmtId="0" fontId="17" fillId="3" borderId="1" xfId="0" applyFont="1" applyFill="1" applyBorder="1" applyAlignment="1">
      <alignment horizontal="left" vertical="center"/>
    </xf>
    <xf numFmtId="0" fontId="17" fillId="0" borderId="1" xfId="0" applyFont="1" applyBorder="1" applyAlignment="1">
      <alignment horizontal="justify" vertical="center"/>
    </xf>
    <xf numFmtId="0" fontId="15" fillId="0" borderId="1" xfId="0" applyFont="1" applyBorder="1" applyAlignment="1">
      <alignment horizontal="justify" vertical="center"/>
    </xf>
    <xf numFmtId="0" fontId="16" fillId="0" borderId="1" xfId="0" applyFont="1" applyBorder="1" applyAlignment="1">
      <alignment horizontal="justify" vertical="center"/>
    </xf>
    <xf numFmtId="0" fontId="13" fillId="0" borderId="1" xfId="0" applyFont="1" applyBorder="1" applyAlignment="1">
      <alignment vertical="center"/>
    </xf>
    <xf numFmtId="165" fontId="8" fillId="0" borderId="1" xfId="0" applyNumberFormat="1" applyFont="1" applyBorder="1"/>
    <xf numFmtId="4" fontId="8" fillId="0" borderId="1" xfId="0" applyNumberFormat="1" applyFont="1" applyBorder="1"/>
    <xf numFmtId="9" fontId="8" fillId="0" borderId="1" xfId="2" applyFont="1" applyFill="1" applyBorder="1"/>
    <xf numFmtId="9" fontId="7" fillId="0" borderId="1" xfId="2" applyFont="1" applyFill="1" applyBorder="1"/>
    <xf numFmtId="0" fontId="7" fillId="0" borderId="0" xfId="0" applyFont="1" applyAlignment="1">
      <alignment horizontal="right"/>
    </xf>
    <xf numFmtId="164" fontId="12" fillId="0" borderId="1" xfId="0" applyNumberFormat="1" applyFont="1" applyBorder="1"/>
    <xf numFmtId="3" fontId="12" fillId="0" borderId="1" xfId="0" applyNumberFormat="1" applyFont="1" applyBorder="1" applyAlignment="1">
      <alignment horizontal="right"/>
    </xf>
    <xf numFmtId="164" fontId="7" fillId="0" borderId="1" xfId="0" applyNumberFormat="1" applyFont="1" applyBorder="1"/>
    <xf numFmtId="0" fontId="18" fillId="0" borderId="1" xfId="0" applyFont="1" applyBorder="1"/>
    <xf numFmtId="164" fontId="18" fillId="0" borderId="1" xfId="0" applyNumberFormat="1" applyFont="1" applyBorder="1"/>
    <xf numFmtId="165" fontId="8" fillId="0" borderId="1" xfId="0" applyNumberFormat="1" applyFont="1" applyBorder="1" applyAlignment="1">
      <alignment horizontal="right"/>
    </xf>
    <xf numFmtId="165" fontId="18" fillId="0" borderId="1" xfId="0" applyNumberFormat="1" applyFont="1" applyBorder="1" applyAlignment="1">
      <alignment horizontal="right"/>
    </xf>
    <xf numFmtId="165" fontId="18" fillId="0" borderId="1" xfId="0" applyNumberFormat="1" applyFont="1" applyBorder="1"/>
    <xf numFmtId="164" fontId="7" fillId="0" borderId="1" xfId="0" applyNumberFormat="1" applyFont="1" applyBorder="1" applyAlignment="1">
      <alignment horizontal="right"/>
    </xf>
    <xf numFmtId="0" fontId="19" fillId="0" borderId="0" xfId="0" applyFont="1"/>
    <xf numFmtId="166" fontId="8" fillId="0" borderId="1" xfId="0" applyNumberFormat="1" applyFont="1" applyBorder="1"/>
    <xf numFmtId="10" fontId="8" fillId="0" borderId="1" xfId="2" applyNumberFormat="1" applyFont="1" applyFill="1" applyBorder="1"/>
    <xf numFmtId="167" fontId="8" fillId="0" borderId="1" xfId="0" applyNumberFormat="1" applyFont="1" applyBorder="1"/>
    <xf numFmtId="165" fontId="7" fillId="0" borderId="1" xfId="0" applyNumberFormat="1" applyFont="1" applyBorder="1"/>
    <xf numFmtId="0" fontId="20" fillId="0" borderId="1" xfId="0" applyFont="1" applyBorder="1"/>
    <xf numFmtId="165" fontId="12" fillId="0" borderId="1" xfId="0" applyNumberFormat="1" applyFont="1" applyBorder="1"/>
    <xf numFmtId="4" fontId="12" fillId="0" borderId="1" xfId="0" applyNumberFormat="1" applyFont="1" applyBorder="1"/>
    <xf numFmtId="164" fontId="8" fillId="0" borderId="1" xfId="2" applyNumberFormat="1" applyFont="1" applyFill="1" applyBorder="1"/>
    <xf numFmtId="0" fontId="8" fillId="0" borderId="1" xfId="0" applyFont="1" applyBorder="1" applyAlignment="1">
      <alignment horizontal="right"/>
    </xf>
    <xf numFmtId="3" fontId="8" fillId="0" borderId="1" xfId="2" applyNumberFormat="1" applyFont="1" applyFill="1" applyBorder="1"/>
    <xf numFmtId="165" fontId="8" fillId="0" borderId="1" xfId="2" applyNumberFormat="1" applyFont="1" applyFill="1" applyBorder="1"/>
    <xf numFmtId="0" fontId="22" fillId="0" borderId="0" xfId="3" applyFont="1"/>
    <xf numFmtId="0" fontId="23" fillId="0" borderId="0" xfId="0" applyFont="1"/>
    <xf numFmtId="0" fontId="11" fillId="0" borderId="0" xfId="0" applyFont="1" applyAlignment="1">
      <alignment horizontal="right"/>
    </xf>
    <xf numFmtId="3" fontId="12" fillId="0" borderId="0" xfId="0" applyNumberFormat="1" applyFont="1"/>
    <xf numFmtId="3" fontId="8" fillId="0" borderId="0" xfId="0" applyNumberFormat="1" applyFont="1"/>
    <xf numFmtId="3" fontId="7" fillId="0" borderId="0" xfId="0" applyNumberFormat="1" applyFont="1"/>
    <xf numFmtId="0" fontId="4" fillId="0" borderId="6" xfId="0" applyFont="1" applyBorder="1"/>
    <xf numFmtId="0" fontId="5" fillId="0" borderId="1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11" fillId="0" borderId="6" xfId="0" applyFont="1" applyBorder="1"/>
    <xf numFmtId="0" fontId="4" fillId="0" borderId="11" xfId="0" applyFont="1" applyBorder="1"/>
    <xf numFmtId="0" fontId="26" fillId="0" borderId="0" xfId="0" applyFont="1"/>
    <xf numFmtId="0" fontId="11" fillId="0" borderId="4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11" fillId="0" borderId="2" xfId="0" applyFont="1" applyBorder="1" applyAlignment="1">
      <alignment horizontal="center"/>
    </xf>
    <xf numFmtId="0" fontId="11" fillId="0" borderId="5" xfId="0" applyFont="1" applyBorder="1" applyAlignment="1">
      <alignment horizontal="center"/>
    </xf>
    <xf numFmtId="0" fontId="12" fillId="0" borderId="8" xfId="0" applyFont="1" applyBorder="1" applyAlignment="1"/>
    <xf numFmtId="0" fontId="12" fillId="0" borderId="0" xfId="0" applyFont="1" applyAlignment="1"/>
    <xf numFmtId="0" fontId="12" fillId="0" borderId="9" xfId="0" applyFont="1" applyBorder="1" applyAlignment="1"/>
    <xf numFmtId="0" fontId="25" fillId="0" borderId="2" xfId="0" applyFont="1" applyBorder="1" applyAlignment="1"/>
    <xf numFmtId="0" fontId="25" fillId="0" borderId="10" xfId="0" applyFont="1" applyBorder="1" applyAlignment="1"/>
    <xf numFmtId="0" fontId="25" fillId="0" borderId="5" xfId="0" applyFont="1" applyBorder="1" applyAlignment="1"/>
  </cellXfs>
  <cellStyles count="4">
    <cellStyle name="Čiarka" xfId="1" builtinId="3"/>
    <cellStyle name="Hypertextové prepojenie" xfId="3" builtinId="8"/>
    <cellStyle name="Normálna" xfId="0" builtinId="0"/>
    <cellStyle name="Percentá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sheetMetadata" Target="metadata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61" Type="http://schemas.openxmlformats.org/officeDocument/2006/relationships/styles" Target="styles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customXml" Target="../customXml/item3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theme" Target="theme/theme1.xml"/><Relationship Id="rId65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C33AE6-A8E1-436A-9997-9535C6F6962A}">
  <dimension ref="A1:C63"/>
  <sheetViews>
    <sheetView tabSelected="1" workbookViewId="0"/>
  </sheetViews>
  <sheetFormatPr defaultRowHeight="15" x14ac:dyDescent="0.25"/>
  <cols>
    <col min="1" max="1" width="17.42578125" customWidth="1"/>
    <col min="2" max="2" width="15.42578125" bestFit="1" customWidth="1"/>
    <col min="3" max="3" width="85.7109375" bestFit="1" customWidth="1"/>
  </cols>
  <sheetData>
    <row r="1" spans="1:3" x14ac:dyDescent="0.25">
      <c r="A1" s="4" t="s">
        <v>0</v>
      </c>
      <c r="B1" s="5"/>
      <c r="C1" s="5"/>
    </row>
    <row r="2" spans="1:3" x14ac:dyDescent="0.25">
      <c r="A2" s="5" t="s">
        <v>1</v>
      </c>
      <c r="B2" s="5"/>
      <c r="C2" s="5"/>
    </row>
    <row r="3" spans="1:3" x14ac:dyDescent="0.25">
      <c r="A3" s="5"/>
      <c r="B3" s="5"/>
      <c r="C3" s="5"/>
    </row>
    <row r="4" spans="1:3" x14ac:dyDescent="0.25">
      <c r="A4" s="6" t="s">
        <v>2</v>
      </c>
      <c r="B4" s="6" t="s">
        <v>3</v>
      </c>
      <c r="C4" s="6" t="s">
        <v>4</v>
      </c>
    </row>
    <row r="5" spans="1:3" x14ac:dyDescent="0.25">
      <c r="A5" s="100" t="s">
        <v>5</v>
      </c>
      <c r="B5" s="99" t="str">
        <f>HYPERLINK("#'"&amp;A5&amp;"'!A1",A5)</f>
        <v>OBSAH</v>
      </c>
      <c r="C5" s="100" t="str" cm="1">
        <f t="array" aca="1" ref="C5" ca="1">INDIRECT("'"&amp;A5&amp;"'!A2",TRUE)</f>
        <v>Dátová príloha</v>
      </c>
    </row>
    <row r="6" spans="1:3" x14ac:dyDescent="0.25">
      <c r="A6" s="100" t="s">
        <v>6</v>
      </c>
      <c r="B6" s="99" t="str">
        <f t="shared" ref="B6:B63" si="0">HYPERLINK("#'"&amp;A6&amp;"'!A1",A6)</f>
        <v>Tabuľka 1</v>
      </c>
      <c r="C6" s="100" t="str" cm="1">
        <f t="array" aca="1" ref="C6" ca="1">INDIRECT("'"&amp;A6&amp;"'!A2",TRUE)</f>
        <v>Rozdelenie činností Marianum podľa zákona o pohrebníctve</v>
      </c>
    </row>
    <row r="7" spans="1:3" x14ac:dyDescent="0.25">
      <c r="A7" s="100" t="s">
        <v>7</v>
      </c>
      <c r="B7" s="99" t="str">
        <f t="shared" si="0"/>
        <v>Tabuľka 2</v>
      </c>
      <c r="C7" s="100" t="str" cm="1">
        <f t="array" aca="1" ref="C7" ca="1">INDIRECT("'"&amp;A7&amp;"'!A2",TRUE)</f>
        <v>Výkaz ziskov a strát Marianum, s úpravou o nájomné (eur)</v>
      </c>
    </row>
    <row r="8" spans="1:3" x14ac:dyDescent="0.25">
      <c r="A8" s="100" t="s">
        <v>8</v>
      </c>
      <c r="B8" s="99" t="str">
        <f t="shared" si="0"/>
        <v>Tabuľka 3</v>
      </c>
      <c r="C8" s="100" t="str" cm="1">
        <f t="array" aca="1" ref="C8" ca="1">INDIRECT("'"&amp;A8&amp;"'!A2",TRUE)</f>
        <v>Výzvy, identifikované koncepciou Marianum z roku 2019</v>
      </c>
    </row>
    <row r="9" spans="1:3" x14ac:dyDescent="0.25">
      <c r="A9" s="100" t="s">
        <v>9</v>
      </c>
      <c r="B9" s="99" t="str">
        <f t="shared" si="0"/>
        <v>Tabuľka 4</v>
      </c>
      <c r="C9" s="100" t="str" cm="1">
        <f t="array" aca="1" ref="C9" ca="1">INDIRECT("'"&amp;A9&amp;"'!A2",TRUE)</f>
        <v>Opatrenia, navrhované koncepciou Marianum z roku 2019</v>
      </c>
    </row>
    <row r="10" spans="1:3" x14ac:dyDescent="0.25">
      <c r="A10" s="100" t="s">
        <v>10</v>
      </c>
      <c r="B10" s="99" t="str">
        <f t="shared" si="0"/>
        <v>Tabuľka 5</v>
      </c>
      <c r="C10" s="100" t="str" cm="1">
        <f t="array" aca="1" ref="C10" ca="1">INDIRECT("'"&amp;A10&amp;"'!A2",TRUE)</f>
        <v>Právne formy pohrebníctiev v krajských mestách SR a najväčších mestách ČR</v>
      </c>
    </row>
    <row r="11" spans="1:3" x14ac:dyDescent="0.25">
      <c r="A11" s="100" t="s">
        <v>11</v>
      </c>
      <c r="B11" s="99" t="str">
        <f t="shared" si="0"/>
        <v>Tabuľka 6</v>
      </c>
      <c r="C11" s="100" t="str" cm="1">
        <f t="array" aca="1" ref="C11" ca="1">INDIRECT("'"&amp;A11&amp;"'!A2",TRUE)</f>
        <v>Alternatívy zmeny právnej formy Marianum</v>
      </c>
    </row>
    <row r="12" spans="1:3" x14ac:dyDescent="0.25">
      <c r="A12" s="100" t="s">
        <v>12</v>
      </c>
      <c r="B12" s="99" t="str">
        <f t="shared" si="0"/>
        <v>Tabuľka 7</v>
      </c>
      <c r="C12" s="100" t="str" cm="1">
        <f t="array" aca="1" ref="C12" ca="1">INDIRECT("'"&amp;A12&amp;"'!A2",TRUE)</f>
        <v>Vybrané položky z cenníka pohrebísk Marianum (eur)</v>
      </c>
    </row>
    <row r="13" spans="1:3" x14ac:dyDescent="0.25">
      <c r="A13" s="100" t="s">
        <v>13</v>
      </c>
      <c r="B13" s="99" t="str">
        <f t="shared" si="0"/>
        <v>Tabuľka 8</v>
      </c>
      <c r="C13" s="100" t="str" cm="1">
        <f t="array" aca="1" ref="C13" ca="1">INDIRECT("'"&amp;A13&amp;"'!A2",TRUE)</f>
        <v>Pohreby podľa kategórie</v>
      </c>
    </row>
    <row r="14" spans="1:3" x14ac:dyDescent="0.25">
      <c r="A14" s="100" t="s">
        <v>14</v>
      </c>
      <c r="B14" s="99" t="str">
        <f t="shared" si="0"/>
        <v>Tabuľka 9, 10, 11</v>
      </c>
      <c r="C14" s="100" t="str" cm="1">
        <f t="array" aca="1" ref="C14" ca="1">INDIRECT("'"&amp;A14&amp;"'!A2",TRUE)</f>
        <v>Kapacity cintorínov</v>
      </c>
    </row>
    <row r="15" spans="1:3" x14ac:dyDescent="0.25">
      <c r="A15" s="100" t="s">
        <v>15</v>
      </c>
      <c r="B15" s="99" t="str">
        <f t="shared" si="0"/>
        <v>Tabuľka 12</v>
      </c>
      <c r="C15" s="100" t="str" cm="1">
        <f t="array" aca="1" ref="C15" ca="1">INDIRECT("'"&amp;A15&amp;"'!A2",TRUE)</f>
        <v>Dostupné kapacity pohrebísk v modeli (2021)</v>
      </c>
    </row>
    <row r="16" spans="1:3" x14ac:dyDescent="0.25">
      <c r="A16" s="100" t="s">
        <v>16</v>
      </c>
      <c r="B16" s="99" t="str">
        <f t="shared" si="0"/>
        <v>Tabuľka 13</v>
      </c>
      <c r="C16" s="100" t="str" cm="1">
        <f t="array" aca="1" ref="C16" ca="1">INDIRECT("'"&amp;A16&amp;"'!A2",TRUE)</f>
        <v>Alternatívy pre umiestnenie nového pohrebiska</v>
      </c>
    </row>
    <row r="17" spans="1:3" x14ac:dyDescent="0.25">
      <c r="A17" s="100" t="s">
        <v>17</v>
      </c>
      <c r="B17" s="99" t="str">
        <f t="shared" si="0"/>
        <v>Tabuľka 14</v>
      </c>
      <c r="C17" s="100" t="str" cm="1">
        <f t="array" aca="1" ref="C17" ca="1">INDIRECT("'"&amp;A17&amp;"'!A2",TRUE)</f>
        <v>Cenníky pohrebísk krajských miest SR (eur)</v>
      </c>
    </row>
    <row r="18" spans="1:3" x14ac:dyDescent="0.25">
      <c r="A18" s="100" t="s">
        <v>18</v>
      </c>
      <c r="B18" s="99" t="str">
        <f t="shared" si="0"/>
        <v>Tabuľka 15</v>
      </c>
      <c r="C18" s="100" t="str" cm="1">
        <f t="array" aca="1" ref="C18" ca="1">INDIRECT("'"&amp;A18&amp;"'!A2",TRUE)</f>
        <v>Náklady hlavnej činnosti v prepočte na hrobové a urnové miesta (eur)</v>
      </c>
    </row>
    <row r="19" spans="1:3" x14ac:dyDescent="0.25">
      <c r="A19" s="100" t="s">
        <v>19</v>
      </c>
      <c r="B19" s="99" t="str">
        <f t="shared" si="0"/>
        <v>Tabuľka 17</v>
      </c>
      <c r="C19" s="100" t="str" cm="1">
        <f t="array" aca="1" ref="C19" ca="1">INDIRECT("'"&amp;A19&amp;"'!A2",TRUE)</f>
        <v>Cenníky krematórií, prevádzkovaných samosprávami (eur)</v>
      </c>
    </row>
    <row r="20" spans="1:3" x14ac:dyDescent="0.25">
      <c r="A20" s="100" t="s">
        <v>20</v>
      </c>
      <c r="B20" s="99" t="str">
        <f t="shared" si="0"/>
        <v>Tabuľka 16</v>
      </c>
      <c r="C20" s="100" t="str" cm="1">
        <f t="array" aca="1" ref="C20" ca="1">INDIRECT("'"&amp;A20&amp;"'!A2",TRUE)</f>
        <v>Výkaz ziskov a strát Krematória (eur)</v>
      </c>
    </row>
    <row r="21" spans="1:3" x14ac:dyDescent="0.25">
      <c r="A21" s="100" t="s">
        <v>21</v>
      </c>
      <c r="B21" s="99" t="str">
        <f t="shared" si="0"/>
        <v>Tabuľka 18</v>
      </c>
      <c r="C21" s="100" t="str" cm="1">
        <f t="array" aca="1" ref="C21" ca="1">INDIRECT("'"&amp;A21&amp;"'!A2",TRUE)</f>
        <v>Počet zamestnancov Krematória v hlavnej a podnikateľskej činnosti</v>
      </c>
    </row>
    <row r="22" spans="1:3" x14ac:dyDescent="0.25">
      <c r="A22" s="100" t="s">
        <v>22</v>
      </c>
      <c r="B22" s="99" t="str">
        <f t="shared" si="0"/>
        <v>Tabuľka 19</v>
      </c>
      <c r="C22" s="100" t="str" cm="1">
        <f t="array" aca="1" ref="C22" ca="1">INDIRECT("'"&amp;A22&amp;"'!A2",TRUE)</f>
        <v>Výdavky na opravy budov a strojov Marianum podľa zdrojov krytia (eur)</v>
      </c>
    </row>
    <row r="23" spans="1:3" x14ac:dyDescent="0.25">
      <c r="A23" s="100" t="s">
        <v>23</v>
      </c>
      <c r="B23" s="99" t="str">
        <f t="shared" si="0"/>
        <v>Tabuľka 20</v>
      </c>
      <c r="C23" s="100" t="str" cm="1">
        <f t="array" aca="1" ref="C23" ca="1">INDIRECT("'"&amp;A23&amp;"'!A2",TRUE)</f>
        <v>Kapitálové transfery pre Marianum (eur)</v>
      </c>
    </row>
    <row r="24" spans="1:3" x14ac:dyDescent="0.25">
      <c r="A24" s="100" t="s">
        <v>24</v>
      </c>
      <c r="B24" s="99" t="str">
        <f t="shared" si="0"/>
        <v>Tabuľka 21</v>
      </c>
      <c r="C24" s="100" t="str" cm="1">
        <f t="array" aca="1" ref="C24" ca="1">INDIRECT("'"&amp;A24&amp;"'!A2",TRUE)</f>
        <v>Náklady a výnosy podnikateľskej činnosti bez krematória a cintorínov (eur)</v>
      </c>
    </row>
    <row r="25" spans="1:3" x14ac:dyDescent="0.25">
      <c r="A25" s="100" t="s">
        <v>25</v>
      </c>
      <c r="B25" s="99" t="str">
        <f t="shared" si="0"/>
        <v>Tabuľka 22</v>
      </c>
      <c r="C25" s="100" t="str" cm="1">
        <f t="array" aca="1" ref="C25" ca="1">INDIRECT("'"&amp;A25&amp;"'!A2",TRUE)</f>
        <v>Nové balíky pohrebných a kremačných služieb (eur)</v>
      </c>
    </row>
    <row r="26" spans="1:3" x14ac:dyDescent="0.25">
      <c r="A26" s="100" t="s">
        <v>26</v>
      </c>
      <c r="B26" s="99" t="str">
        <f t="shared" si="0"/>
        <v>Tabuľka 23</v>
      </c>
      <c r="C26" s="100" t="str" cm="1">
        <f t="array" aca="1" ref="C26" ca="1">INDIRECT("'"&amp;A26&amp;"'!A2",TRUE)</f>
        <v>Priemerné tržby za jeden pohreb (eur bez DPH)</v>
      </c>
    </row>
    <row r="27" spans="1:3" x14ac:dyDescent="0.25">
      <c r="A27" s="100" t="s">
        <v>27</v>
      </c>
      <c r="B27" s="99" t="str">
        <f t="shared" si="0"/>
        <v>Tabuľka 24</v>
      </c>
      <c r="C27" s="100" t="str" cm="1">
        <f t="array" aca="1" ref="C27" ca="1">INDIRECT("'"&amp;A27&amp;"'!A2",TRUE)</f>
        <v>Platby v pokladni pohrebnej služby (eur)</v>
      </c>
    </row>
    <row r="28" spans="1:3" x14ac:dyDescent="0.25">
      <c r="A28" s="100" t="s">
        <v>28</v>
      </c>
      <c r="B28" s="99" t="str">
        <f t="shared" si="0"/>
        <v>Tabuľka 25</v>
      </c>
      <c r="C28" s="100" t="str" cm="1">
        <f t="array" aca="1" ref="C28" ca="1">INDIRECT("'"&amp;A28&amp;"'!A2",TRUE)</f>
        <v>Top 10 pravideľných dodávateľov Marianum (tis. eur)</v>
      </c>
    </row>
    <row r="29" spans="1:3" x14ac:dyDescent="0.25">
      <c r="A29" s="100" t="s">
        <v>29</v>
      </c>
      <c r="B29" s="99" t="str">
        <f t="shared" si="0"/>
        <v>Tabuľka 26</v>
      </c>
      <c r="C29" s="100" t="str" cm="1">
        <f t="array" aca="1" ref="C29" ca="1">INDIRECT("'"&amp;A29&amp;"'!A2",TRUE)</f>
        <v>Fakturácia zares (eur)</v>
      </c>
    </row>
    <row r="30" spans="1:3" x14ac:dyDescent="0.25">
      <c r="A30" s="100" t="s">
        <v>30</v>
      </c>
      <c r="B30" s="99" t="str">
        <f t="shared" si="0"/>
        <v>Tabuľka 27</v>
      </c>
      <c r="C30" s="100" t="str" cm="1">
        <f t="array" aca="1" ref="C30" ca="1">INDIRECT("'"&amp;A30&amp;"'!A2",TRUE)</f>
        <v>Jednotkové ceny Marianum a mesto Trnava (eur)</v>
      </c>
    </row>
    <row r="31" spans="1:3" x14ac:dyDescent="0.25">
      <c r="A31" s="100" t="s">
        <v>31</v>
      </c>
      <c r="B31" s="99" t="str">
        <f t="shared" si="0"/>
        <v>Tabuľka 28</v>
      </c>
      <c r="C31" s="100" t="str" cm="1">
        <f t="array" aca="1" ref="C31" ca="1">INDIRECT("'"&amp;A31&amp;"'!A2",TRUE)</f>
        <v xml:space="preserve">FTE podľa stredísk </v>
      </c>
    </row>
    <row r="32" spans="1:3" x14ac:dyDescent="0.25">
      <c r="A32" s="100" t="s">
        <v>32</v>
      </c>
      <c r="B32" s="99" t="str">
        <f t="shared" si="0"/>
        <v>Tabuľka 29</v>
      </c>
      <c r="C32" s="100" t="str" cm="1">
        <f t="array" aca="1" ref="C32" ca="1">INDIRECT("'"&amp;A32&amp;"'!A2",TRUE)</f>
        <v>Mzdové náklady podľa platových tried (tis. eur)</v>
      </c>
    </row>
    <row r="33" spans="1:3" x14ac:dyDescent="0.25">
      <c r="A33" s="100" t="s">
        <v>33</v>
      </c>
      <c r="B33" s="99" t="str">
        <f t="shared" si="0"/>
        <v>Tabuľka 30</v>
      </c>
      <c r="C33" s="100" t="str" cm="1">
        <f t="array" aca="1" ref="C33" ca="1">INDIRECT("'"&amp;A33&amp;"'!A2",TRUE)</f>
        <v>Lokálna kúpna sila Bratislava a Brno</v>
      </c>
    </row>
    <row r="34" spans="1:3" x14ac:dyDescent="0.25">
      <c r="A34" s="100" t="s">
        <v>34</v>
      </c>
      <c r="B34" s="99" t="str">
        <f t="shared" si="0"/>
        <v>Tabuľka 31</v>
      </c>
      <c r="C34" s="100" t="str" cm="1">
        <f t="array" aca="1" ref="C34" ca="1">INDIRECT("'"&amp;A34&amp;"'!A2",TRUE)</f>
        <v>Podmienky pre získanie výkonnostných príplatkov</v>
      </c>
    </row>
    <row r="35" spans="1:3" x14ac:dyDescent="0.25">
      <c r="A35" s="100" t="s">
        <v>35</v>
      </c>
      <c r="B35" s="99" t="str">
        <f t="shared" si="0"/>
        <v>Tabuľka 32</v>
      </c>
      <c r="C35" s="100" t="str" cm="1">
        <f t="array" aca="1" ref="C35" ca="1">INDIRECT("'"&amp;A35&amp;"'!A2",TRUE)</f>
        <v>Štruktúra verejných obstarávaní Marianum</v>
      </c>
    </row>
    <row r="36" spans="1:3" x14ac:dyDescent="0.25">
      <c r="A36" s="100" t="s">
        <v>36</v>
      </c>
      <c r="B36" s="99" t="str">
        <f t="shared" si="0"/>
        <v>Tabuľka 33</v>
      </c>
      <c r="C36" s="100" t="str" cm="1">
        <f t="array" aca="1" ref="C36" ca="1">INDIRECT("'"&amp;A36&amp;"'!A2",TRUE)</f>
        <v xml:space="preserve">Jednotkové ceny: odstraňovanie grafiti 2020 a 2021 </v>
      </c>
    </row>
    <row r="37" spans="1:3" x14ac:dyDescent="0.25">
      <c r="A37" s="100" t="s">
        <v>37</v>
      </c>
      <c r="B37" s="99" t="str">
        <f t="shared" si="0"/>
        <v>Tabuľka 34</v>
      </c>
      <c r="C37" s="100" t="str" cm="1">
        <f t="array" aca="1" ref="C37" ca="1">INDIRECT("'"&amp;A37&amp;"'!A2",TRUE)</f>
        <v>Hotovostné a bezhotovostné platby Marianum (eur)</v>
      </c>
    </row>
    <row r="38" spans="1:3" x14ac:dyDescent="0.25">
      <c r="A38" s="100" t="s">
        <v>38</v>
      </c>
      <c r="B38" s="99" t="str">
        <f t="shared" si="0"/>
        <v>Tabuľka 35</v>
      </c>
      <c r="C38" s="100" t="str" cm="1">
        <f t="array" aca="1" ref="C38" ca="1">INDIRECT("'"&amp;A38&amp;"'!A2",TRUE)</f>
        <v>Hotovostné tržby podľa strediska (eur)</v>
      </c>
    </row>
    <row r="39" spans="1:3" x14ac:dyDescent="0.25">
      <c r="A39" s="100" t="s">
        <v>39</v>
      </c>
      <c r="B39" s="99" t="str">
        <f t="shared" si="0"/>
        <v>Tabuľka 36</v>
      </c>
      <c r="C39" s="100" t="str" cm="1">
        <f t="array" aca="1" ref="C39" ca="1">INDIRECT("'"&amp;A39&amp;"'!A2",TRUE)</f>
        <v>Bankové poplatky a obraty vybraných organizácií (eur)</v>
      </c>
    </row>
    <row r="40" spans="1:3" x14ac:dyDescent="0.25">
      <c r="A40" s="100" t="s">
        <v>40</v>
      </c>
      <c r="B40" s="99" t="str">
        <f t="shared" si="0"/>
        <v>Tabuľka 37</v>
      </c>
      <c r="C40" s="100" t="str" cm="1">
        <f t="array" aca="1" ref="C40" ca="1">INDIRECT("'"&amp;A40&amp;"'!A2",TRUE)</f>
        <v>Základné poplatky Marianum v SLSP a ČSOB</v>
      </c>
    </row>
    <row r="41" spans="1:3" x14ac:dyDescent="0.25">
      <c r="A41" s="100" t="s">
        <v>41</v>
      </c>
      <c r="B41" s="99" t="str">
        <f t="shared" si="0"/>
        <v>Graf 1</v>
      </c>
      <c r="C41" s="100" t="str" cm="1">
        <f t="array" aca="1" ref="C41" ca="1">INDIRECT("'"&amp;A41&amp;"'!A2",TRUE)</f>
        <v xml:space="preserve">Príjmy Marianum (mil. eur) </v>
      </c>
    </row>
    <row r="42" spans="1:3" x14ac:dyDescent="0.25">
      <c r="A42" s="100" t="s">
        <v>42</v>
      </c>
      <c r="B42" s="99" t="str">
        <f t="shared" si="0"/>
        <v>Graf 2</v>
      </c>
      <c r="C42" s="100" t="str" cm="1">
        <f t="array" aca="1" ref="C42" ca="1">INDIRECT("'"&amp;A42&amp;"'!A2",TRUE)</f>
        <v>Bežný rozpočet GIB</v>
      </c>
    </row>
    <row r="43" spans="1:3" x14ac:dyDescent="0.25">
      <c r="A43" s="100" t="s">
        <v>43</v>
      </c>
      <c r="B43" s="99" t="str">
        <f t="shared" si="0"/>
        <v>Graf 3, 4</v>
      </c>
      <c r="C43" s="100" t="str" cm="1">
        <f t="array" aca="1" ref="C43" ca="1">INDIRECT("'"&amp;A43&amp;"'!A2",TRUE)</f>
        <v xml:space="preserve">Dostupné kapacity pohrebísk Marianum </v>
      </c>
    </row>
    <row r="44" spans="1:3" x14ac:dyDescent="0.25">
      <c r="A44" s="100" t="s">
        <v>44</v>
      </c>
      <c r="B44" s="99" t="str">
        <f t="shared" si="0"/>
        <v>Graf 5</v>
      </c>
      <c r="C44" s="100" t="str" cm="1">
        <f t="array" aca="1" ref="C44" ca="1">INDIRECT("'"&amp;A44&amp;"'!A2",TRUE)</f>
        <v xml:space="preserve">Štruktúra obradov na pohrebiskách mesta Brna (pohreby do zeme v %) </v>
      </c>
    </row>
    <row r="45" spans="1:3" x14ac:dyDescent="0.25">
      <c r="A45" s="100" t="s">
        <v>45</v>
      </c>
      <c r="B45" s="99" t="str">
        <f t="shared" si="0"/>
        <v>Graf 8</v>
      </c>
      <c r="C45" s="100" t="str" cm="1">
        <f t="array" aca="1" ref="C45" ca="1">INDIRECT("'"&amp;A45&amp;"'!A2",TRUE)</f>
        <v>Zdroje financovania prevádzky cintorínov</v>
      </c>
    </row>
    <row r="46" spans="1:3" x14ac:dyDescent="0.25">
      <c r="A46" s="100" t="s">
        <v>46</v>
      </c>
      <c r="B46" s="99" t="str">
        <f t="shared" si="0"/>
        <v>Graf 9</v>
      </c>
      <c r="C46" s="100" t="str" cm="1">
        <f t="array" aca="1" ref="C46" ca="1">INDIRECT("'"&amp;A46&amp;"'!A2",TRUE)</f>
        <v xml:space="preserve">Tržby z hlavnej činnosti cintorínov, počty zmlúv a neplatičov </v>
      </c>
    </row>
    <row r="47" spans="1:3" x14ac:dyDescent="0.25">
      <c r="A47" s="100" t="s">
        <v>47</v>
      </c>
      <c r="B47" s="99" t="str">
        <f t="shared" si="0"/>
        <v>Graf 10</v>
      </c>
      <c r="C47" s="100" t="str" cm="1">
        <f t="array" aca="1" ref="C47" ca="1">INDIRECT("'"&amp;A47&amp;"'!A2",TRUE)</f>
        <v xml:space="preserve">Náklady a výnosy cintorínov </v>
      </c>
    </row>
    <row r="48" spans="1:3" x14ac:dyDescent="0.25">
      <c r="A48" s="100" t="s">
        <v>48</v>
      </c>
      <c r="B48" s="99" t="str">
        <f t="shared" si="0"/>
        <v>Graf 11</v>
      </c>
      <c r="C48" s="100" t="str" cm="1">
        <f t="array" aca="1" ref="C48" ca="1">INDIRECT("'"&amp;A48&amp;"'!A2",TRUE)</f>
        <v xml:space="preserve">Výnosy z prenájmu hrobových miest a služieb, časové rozlíšenie </v>
      </c>
    </row>
    <row r="49" spans="1:3" x14ac:dyDescent="0.25">
      <c r="A49" s="100" t="s">
        <v>49</v>
      </c>
      <c r="B49" s="99" t="str">
        <f t="shared" si="0"/>
        <v>Graf 12</v>
      </c>
      <c r="C49" s="100" t="str" cm="1">
        <f t="array" aca="1" ref="C49" ca="1">INDIRECT("'"&amp;A49&amp;"'!A2",TRUE)</f>
        <v xml:space="preserve">Miera dotovania prevádzky pohrebísk, Bratislava a Brno (%) </v>
      </c>
    </row>
    <row r="50" spans="1:3" x14ac:dyDescent="0.25">
      <c r="A50" s="100" t="s">
        <v>50</v>
      </c>
      <c r="B50" s="99" t="str">
        <f t="shared" si="0"/>
        <v>Graf 13</v>
      </c>
      <c r="C50" s="100" t="str" cm="1">
        <f t="array" aca="1" ref="C50" ca="1">INDIRECT("'"&amp;A50&amp;"'!A2",TRUE)</f>
        <v>Tržby na jeden obrad (pohreb), Bratislava a Brno (eur)</v>
      </c>
    </row>
    <row r="51" spans="1:3" x14ac:dyDescent="0.25">
      <c r="A51" s="100" t="s">
        <v>51</v>
      </c>
      <c r="B51" s="99" t="str">
        <f t="shared" si="0"/>
        <v>Graf 14</v>
      </c>
      <c r="C51" s="100" t="str" cm="1">
        <f t="array" aca="1" ref="C51" ca="1">INDIRECT("'"&amp;A51&amp;"'!A2",TRUE)</f>
        <v>Daňová povinnosť Marianum (DPH)</v>
      </c>
    </row>
    <row r="52" spans="1:3" x14ac:dyDescent="0.25">
      <c r="A52" s="100" t="s">
        <v>52</v>
      </c>
      <c r="B52" s="99" t="str">
        <f t="shared" si="0"/>
        <v>Graf 16, 17</v>
      </c>
      <c r="C52" s="100" t="str" cm="1">
        <f t="array" aca="1" ref="C52" ca="1">INDIRECT("'"&amp;A52&amp;"'!A2",TRUE)</f>
        <v xml:space="preserve">Počet kremácií denne (mesačný priemer) </v>
      </c>
    </row>
    <row r="53" spans="1:3" x14ac:dyDescent="0.25">
      <c r="A53" s="100" t="s">
        <v>53</v>
      </c>
      <c r="B53" s="99" t="str">
        <f t="shared" si="0"/>
        <v>Graf 18</v>
      </c>
      <c r="C53" s="100" t="str" cm="1">
        <f t="array" aca="1" ref="C53" ca="1">INDIRECT("'"&amp;A53&amp;"'!A2",TRUE)</f>
        <v>Náklady na energie krematória (eur)</v>
      </c>
    </row>
    <row r="54" spans="1:3" x14ac:dyDescent="0.25">
      <c r="A54" s="100" t="s">
        <v>54</v>
      </c>
      <c r="B54" s="99" t="str">
        <f t="shared" si="0"/>
        <v>Graf 19</v>
      </c>
      <c r="C54" s="100" t="str" cm="1">
        <f t="array" aca="1" ref="C54" ca="1">INDIRECT("'"&amp;A54&amp;"'!A2",TRUE)</f>
        <v>Osobné náklady krematória (eur)</v>
      </c>
    </row>
    <row r="55" spans="1:3" x14ac:dyDescent="0.25">
      <c r="A55" s="100" t="s">
        <v>55</v>
      </c>
      <c r="B55" s="99" t="str">
        <f t="shared" si="0"/>
        <v>Graf 20</v>
      </c>
      <c r="C55" s="100" t="str" cm="1">
        <f t="array" aca="1" ref="C55" ca="1">INDIRECT("'"&amp;A55&amp;"'!A2",TRUE)</f>
        <v>Náklady na opravy a údržbu krematória (eur)</v>
      </c>
    </row>
    <row r="56" spans="1:3" x14ac:dyDescent="0.25">
      <c r="A56" s="100" t="s">
        <v>56</v>
      </c>
      <c r="B56" s="99" t="str">
        <f t="shared" si="0"/>
        <v>Graf 22</v>
      </c>
      <c r="C56" s="100" t="str" cm="1">
        <f t="array" aca="1" ref="C56" ca="1">INDIRECT("'"&amp;A56&amp;"'!A2",TRUE)</f>
        <v>Hrubá zisková marža pohrebnej služby a krematória, Bratislava a Brno (% prevádzkových nákladov)</v>
      </c>
    </row>
    <row r="57" spans="1:3" x14ac:dyDescent="0.25">
      <c r="A57" s="100" t="s">
        <v>57</v>
      </c>
      <c r="B57" s="99" t="str">
        <f t="shared" si="0"/>
        <v>Graf 23</v>
      </c>
      <c r="C57" s="100" t="str" cm="1">
        <f t="array" aca="1" ref="C57" ca="1">INDIRECT("'"&amp;A57&amp;"'!A2",TRUE)</f>
        <v>Štruktúra priemernej mzdy Marianum (eur)</v>
      </c>
    </row>
    <row r="58" spans="1:3" x14ac:dyDescent="0.25">
      <c r="A58" s="100" t="s">
        <v>58</v>
      </c>
      <c r="B58" s="99" t="str">
        <f t="shared" si="0"/>
        <v>Graf 24</v>
      </c>
      <c r="C58" s="100" t="str" cm="1">
        <f t="array" aca="1" ref="C58" ca="1">INDIRECT("'"&amp;A58&amp;"'!A2",TRUE)</f>
        <v>Priemerné mzdy v platových triedach 2 a 3 (eur)</v>
      </c>
    </row>
    <row r="59" spans="1:3" x14ac:dyDescent="0.25">
      <c r="A59" s="100" t="s">
        <v>59</v>
      </c>
      <c r="B59" s="99" t="str">
        <f t="shared" si="0"/>
        <v>Graf 25</v>
      </c>
      <c r="C59" s="100" t="str" cm="1">
        <f t="array" aca="1" ref="C59" ca="1">INDIRECT("'"&amp;A59&amp;"'!A2",TRUE)</f>
        <v>Štruktúra miezd v platových triedach 2 a 3 (%)</v>
      </c>
    </row>
    <row r="60" spans="1:3" x14ac:dyDescent="0.25">
      <c r="A60" s="100" t="s">
        <v>60</v>
      </c>
      <c r="B60" s="99" t="str">
        <f t="shared" si="0"/>
        <v>Graf 26</v>
      </c>
      <c r="C60" s="100" t="str" cm="1">
        <f t="array" aca="1" ref="C60" ca="1">INDIRECT("'"&amp;A60&amp;"'!A2",TRUE)</f>
        <v>Priemerné osobné náklady na zamestnanca, hlavná činnosť (eur)</v>
      </c>
    </row>
    <row r="61" spans="1:3" x14ac:dyDescent="0.25">
      <c r="A61" s="100" t="s">
        <v>61</v>
      </c>
      <c r="B61" s="99" t="str">
        <f t="shared" si="0"/>
        <v>Graf 27</v>
      </c>
      <c r="C61" s="100" t="str" cm="1">
        <f t="array" aca="1" ref="C61" ca="1">INDIRECT("'"&amp;A61&amp;"'!A2",TRUE)</f>
        <v>Priemerné osobné náklady na zamestnanca, podnikateľská činnosť (eur)</v>
      </c>
    </row>
    <row r="62" spans="1:3" x14ac:dyDescent="0.25">
      <c r="A62" s="100" t="s">
        <v>62</v>
      </c>
      <c r="B62" s="99" t="str">
        <f t="shared" si="0"/>
        <v>Graf 28</v>
      </c>
      <c r="C62" s="100" t="str" cm="1">
        <f t="array" aca="1" ref="C62" ca="1">INDIRECT("'"&amp;A62&amp;"'!A2",TRUE)</f>
        <v>Priemerné odmeny ako % mzdy, po strediskách</v>
      </c>
    </row>
    <row r="63" spans="1:3" x14ac:dyDescent="0.25">
      <c r="A63" s="100" t="s">
        <v>63</v>
      </c>
      <c r="B63" s="99" t="str">
        <f t="shared" si="0"/>
        <v>Graf 29</v>
      </c>
      <c r="C63" s="100" t="str" cm="1">
        <f t="array" aca="1" ref="C63" ca="1">INDIRECT("'"&amp;A63&amp;"'!A2",TRUE)</f>
        <v>Kumulatívne zostatky na účtoch Marianum v SLSP (tis. eur)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21E3FB-1599-4F9F-A082-1972921A6765}">
  <dimension ref="A1:K27"/>
  <sheetViews>
    <sheetView workbookViewId="0">
      <selection activeCell="A4" sqref="A4"/>
    </sheetView>
  </sheetViews>
  <sheetFormatPr defaultRowHeight="14.25" x14ac:dyDescent="0.2"/>
  <cols>
    <col min="1" max="1" width="52.5703125" style="8" bestFit="1" customWidth="1"/>
    <col min="2" max="2" width="38.42578125" style="8" bestFit="1" customWidth="1"/>
    <col min="3" max="3" width="23.5703125" style="8" bestFit="1" customWidth="1"/>
    <col min="4" max="4" width="31" style="8" bestFit="1" customWidth="1"/>
    <col min="5" max="6" width="15.7109375" style="8" bestFit="1" customWidth="1"/>
    <col min="7" max="8" width="16.140625" style="8" bestFit="1" customWidth="1"/>
    <col min="9" max="10" width="15.85546875" style="8" bestFit="1" customWidth="1"/>
    <col min="11" max="11" width="17.28515625" style="8" bestFit="1" customWidth="1"/>
    <col min="12" max="16384" width="9.140625" style="8"/>
  </cols>
  <sheetData>
    <row r="1" spans="1:11" x14ac:dyDescent="0.2">
      <c r="A1" s="7" t="s">
        <v>64</v>
      </c>
      <c r="B1" s="77" t="s">
        <v>250</v>
      </c>
    </row>
    <row r="2" spans="1:11" x14ac:dyDescent="0.2">
      <c r="A2" s="8" t="s">
        <v>251</v>
      </c>
    </row>
    <row r="3" spans="1:11" x14ac:dyDescent="0.2">
      <c r="A3" s="7"/>
    </row>
    <row r="4" spans="1:11" x14ac:dyDescent="0.2">
      <c r="A4" s="10" t="str">
        <f>HYPERLINK("#'OBSAH'!A1","Naspäť na obsah")</f>
        <v>Naspäť na obsah</v>
      </c>
    </row>
    <row r="6" spans="1:11" x14ac:dyDescent="0.2">
      <c r="A6" s="32" t="s">
        <v>252</v>
      </c>
      <c r="B6" s="32" t="s">
        <v>253</v>
      </c>
      <c r="C6" s="32" t="s">
        <v>254</v>
      </c>
      <c r="D6" s="32" t="s">
        <v>255</v>
      </c>
      <c r="E6" s="32" t="s">
        <v>256</v>
      </c>
      <c r="F6" s="32" t="s">
        <v>257</v>
      </c>
      <c r="G6" s="32" t="s">
        <v>258</v>
      </c>
      <c r="H6" s="32" t="s">
        <v>259</v>
      </c>
      <c r="I6" s="32" t="s">
        <v>260</v>
      </c>
      <c r="J6" s="32" t="s">
        <v>261</v>
      </c>
      <c r="K6" s="32" t="s">
        <v>262</v>
      </c>
    </row>
    <row r="7" spans="1:11" x14ac:dyDescent="0.2">
      <c r="A7" s="17" t="s">
        <v>263</v>
      </c>
      <c r="B7" s="36">
        <v>23413</v>
      </c>
      <c r="C7" s="36">
        <v>20845</v>
      </c>
      <c r="D7" s="36"/>
      <c r="E7" s="36">
        <v>1500</v>
      </c>
      <c r="F7" s="36">
        <v>1000</v>
      </c>
      <c r="G7" s="36">
        <v>50</v>
      </c>
      <c r="H7" s="36">
        <v>1000</v>
      </c>
      <c r="I7" s="36"/>
      <c r="J7" s="36">
        <v>2000</v>
      </c>
      <c r="K7" s="36">
        <v>68</v>
      </c>
    </row>
    <row r="8" spans="1:11" x14ac:dyDescent="0.2">
      <c r="A8" s="17" t="s">
        <v>264</v>
      </c>
      <c r="B8" s="36">
        <v>16111</v>
      </c>
      <c r="C8" s="36">
        <v>14467</v>
      </c>
      <c r="D8" s="36"/>
      <c r="E8" s="36">
        <v>130</v>
      </c>
      <c r="F8" s="36">
        <v>50</v>
      </c>
      <c r="G8" s="36">
        <v>1500</v>
      </c>
      <c r="H8" s="36">
        <v>1000</v>
      </c>
      <c r="I8" s="36"/>
      <c r="J8" s="36">
        <v>2000</v>
      </c>
      <c r="K8" s="36">
        <v>1464</v>
      </c>
    </row>
    <row r="9" spans="1:11" x14ac:dyDescent="0.2">
      <c r="A9" s="17" t="s">
        <v>265</v>
      </c>
      <c r="B9" s="36">
        <v>15819</v>
      </c>
      <c r="C9" s="36">
        <v>14058</v>
      </c>
      <c r="D9" s="36"/>
      <c r="E9" s="36">
        <v>150</v>
      </c>
      <c r="F9" s="36">
        <v>600</v>
      </c>
      <c r="G9" s="36">
        <v>10</v>
      </c>
      <c r="H9" s="36">
        <v>300</v>
      </c>
      <c r="I9" s="36">
        <v>94</v>
      </c>
      <c r="J9" s="36">
        <v>461</v>
      </c>
      <c r="K9" s="36">
        <v>1011</v>
      </c>
    </row>
    <row r="10" spans="1:11" x14ac:dyDescent="0.2">
      <c r="A10" s="17" t="s">
        <v>266</v>
      </c>
      <c r="B10" s="36">
        <v>12137</v>
      </c>
      <c r="C10" s="36">
        <v>9927</v>
      </c>
      <c r="D10" s="36"/>
      <c r="E10" s="36"/>
      <c r="F10" s="36">
        <v>646</v>
      </c>
      <c r="G10" s="36"/>
      <c r="H10" s="36">
        <v>1407</v>
      </c>
      <c r="I10" s="36"/>
      <c r="J10" s="36"/>
      <c r="K10" s="36">
        <v>1564</v>
      </c>
    </row>
    <row r="11" spans="1:11" x14ac:dyDescent="0.2">
      <c r="A11" s="17" t="s">
        <v>267</v>
      </c>
      <c r="B11" s="36">
        <v>4253</v>
      </c>
      <c r="C11" s="36">
        <v>3543</v>
      </c>
      <c r="D11" s="36"/>
      <c r="E11" s="36">
        <v>130</v>
      </c>
      <c r="F11" s="36">
        <v>0</v>
      </c>
      <c r="G11" s="36"/>
      <c r="H11" s="36">
        <v>200</v>
      </c>
      <c r="I11" s="36"/>
      <c r="J11" s="36">
        <v>500</v>
      </c>
      <c r="K11" s="36">
        <v>580</v>
      </c>
    </row>
    <row r="12" spans="1:11" x14ac:dyDescent="0.2">
      <c r="A12" s="17" t="s">
        <v>268</v>
      </c>
      <c r="B12" s="36">
        <v>3082</v>
      </c>
      <c r="C12" s="36">
        <v>2566</v>
      </c>
      <c r="D12" s="36"/>
      <c r="E12" s="36">
        <v>100</v>
      </c>
      <c r="F12" s="36"/>
      <c r="G12" s="36">
        <v>150</v>
      </c>
      <c r="H12" s="36">
        <v>100</v>
      </c>
      <c r="I12" s="36"/>
      <c r="J12" s="36"/>
      <c r="K12" s="36">
        <v>416</v>
      </c>
    </row>
    <row r="13" spans="1:11" x14ac:dyDescent="0.2">
      <c r="A13" s="17" t="s">
        <v>269</v>
      </c>
      <c r="B13" s="36">
        <v>1811</v>
      </c>
      <c r="C13" s="36">
        <v>214</v>
      </c>
      <c r="D13" s="36">
        <v>1582</v>
      </c>
      <c r="E13" s="36"/>
      <c r="F13" s="36"/>
      <c r="G13" s="36"/>
      <c r="H13" s="36"/>
      <c r="I13" s="36"/>
      <c r="J13" s="36"/>
      <c r="K13" s="36">
        <v>15</v>
      </c>
    </row>
    <row r="14" spans="1:11" x14ac:dyDescent="0.2">
      <c r="A14" s="17" t="s">
        <v>270</v>
      </c>
      <c r="B14" s="36">
        <v>1627</v>
      </c>
      <c r="C14" s="36">
        <v>1496</v>
      </c>
      <c r="D14" s="36"/>
      <c r="E14" s="36">
        <v>10</v>
      </c>
      <c r="F14" s="36">
        <v>40</v>
      </c>
      <c r="G14" s="36"/>
      <c r="H14" s="36">
        <v>50</v>
      </c>
      <c r="I14" s="36"/>
      <c r="J14" s="36"/>
      <c r="K14" s="36">
        <v>81</v>
      </c>
    </row>
    <row r="15" spans="1:11" x14ac:dyDescent="0.2">
      <c r="A15" s="17" t="s">
        <v>271</v>
      </c>
      <c r="B15" s="36">
        <v>1510</v>
      </c>
      <c r="C15" s="36">
        <v>831</v>
      </c>
      <c r="D15" s="36"/>
      <c r="E15" s="36">
        <v>300</v>
      </c>
      <c r="F15" s="36">
        <v>0</v>
      </c>
      <c r="G15" s="36">
        <v>150</v>
      </c>
      <c r="H15" s="36">
        <v>100</v>
      </c>
      <c r="I15" s="36"/>
      <c r="J15" s="36"/>
      <c r="K15" s="36">
        <v>379</v>
      </c>
    </row>
    <row r="16" spans="1:11" x14ac:dyDescent="0.2">
      <c r="A16" s="17" t="s">
        <v>272</v>
      </c>
      <c r="B16" s="36">
        <v>1433</v>
      </c>
      <c r="C16" s="36">
        <v>1301</v>
      </c>
      <c r="D16" s="36"/>
      <c r="E16" s="36">
        <v>20</v>
      </c>
      <c r="F16" s="36"/>
      <c r="G16" s="36">
        <v>3</v>
      </c>
      <c r="H16" s="36">
        <v>50</v>
      </c>
      <c r="I16" s="36">
        <v>50</v>
      </c>
      <c r="J16" s="36">
        <v>900</v>
      </c>
      <c r="K16" s="36">
        <v>112</v>
      </c>
    </row>
    <row r="17" spans="1:11" x14ac:dyDescent="0.2">
      <c r="A17" s="17" t="s">
        <v>273</v>
      </c>
      <c r="B17" s="36">
        <v>1378</v>
      </c>
      <c r="C17" s="36">
        <v>1288</v>
      </c>
      <c r="D17" s="36"/>
      <c r="E17" s="36">
        <v>0</v>
      </c>
      <c r="F17" s="36">
        <v>120</v>
      </c>
      <c r="G17" s="36"/>
      <c r="H17" s="36">
        <v>5</v>
      </c>
      <c r="I17" s="36">
        <v>21</v>
      </c>
      <c r="J17" s="36">
        <v>560</v>
      </c>
      <c r="K17" s="36">
        <v>0</v>
      </c>
    </row>
    <row r="18" spans="1:11" x14ac:dyDescent="0.2">
      <c r="A18" s="17" t="s">
        <v>274</v>
      </c>
      <c r="B18" s="36">
        <v>1323</v>
      </c>
      <c r="C18" s="36">
        <v>1216</v>
      </c>
      <c r="D18" s="36"/>
      <c r="E18" s="36">
        <v>0</v>
      </c>
      <c r="F18" s="36">
        <v>0</v>
      </c>
      <c r="G18" s="36"/>
      <c r="H18" s="36">
        <v>70</v>
      </c>
      <c r="I18" s="36">
        <v>50</v>
      </c>
      <c r="J18" s="36">
        <v>500</v>
      </c>
      <c r="K18" s="36">
        <v>107</v>
      </c>
    </row>
    <row r="19" spans="1:11" x14ac:dyDescent="0.2">
      <c r="A19" s="17" t="s">
        <v>275</v>
      </c>
      <c r="B19" s="36">
        <v>1211</v>
      </c>
      <c r="C19" s="36">
        <v>108</v>
      </c>
      <c r="D19" s="36">
        <v>1086</v>
      </c>
      <c r="E19" s="36"/>
      <c r="F19" s="36"/>
      <c r="G19" s="36"/>
      <c r="H19" s="36"/>
      <c r="I19" s="36"/>
      <c r="J19" s="36"/>
      <c r="K19" s="36">
        <v>17</v>
      </c>
    </row>
    <row r="20" spans="1:11" x14ac:dyDescent="0.2">
      <c r="A20" s="17" t="s">
        <v>276</v>
      </c>
      <c r="B20" s="36">
        <v>1107</v>
      </c>
      <c r="C20" s="36">
        <v>471</v>
      </c>
      <c r="D20" s="36"/>
      <c r="E20" s="36">
        <v>250</v>
      </c>
      <c r="F20" s="36">
        <v>0</v>
      </c>
      <c r="G20" s="36">
        <v>30</v>
      </c>
      <c r="H20" s="36">
        <v>100</v>
      </c>
      <c r="I20" s="36"/>
      <c r="J20" s="36">
        <v>1000</v>
      </c>
      <c r="K20" s="36">
        <v>386</v>
      </c>
    </row>
    <row r="21" spans="1:11" x14ac:dyDescent="0.2">
      <c r="A21" s="17" t="s">
        <v>277</v>
      </c>
      <c r="B21" s="36">
        <v>926</v>
      </c>
      <c r="C21" s="36">
        <v>664</v>
      </c>
      <c r="D21" s="36"/>
      <c r="E21" s="36">
        <v>80</v>
      </c>
      <c r="F21" s="36">
        <v>0</v>
      </c>
      <c r="G21" s="36">
        <v>20</v>
      </c>
      <c r="H21" s="36">
        <v>70</v>
      </c>
      <c r="I21" s="36"/>
      <c r="J21" s="36"/>
      <c r="K21" s="36">
        <v>182</v>
      </c>
    </row>
    <row r="22" spans="1:11" x14ac:dyDescent="0.2">
      <c r="A22" s="17" t="s">
        <v>278</v>
      </c>
      <c r="B22" s="36">
        <v>810</v>
      </c>
      <c r="C22" s="36">
        <v>565</v>
      </c>
      <c r="D22" s="36"/>
      <c r="E22" s="36">
        <v>100</v>
      </c>
      <c r="F22" s="36"/>
      <c r="G22" s="36">
        <v>75</v>
      </c>
      <c r="H22" s="36">
        <v>50</v>
      </c>
      <c r="I22" s="36"/>
      <c r="J22" s="36"/>
      <c r="K22" s="36">
        <v>145</v>
      </c>
    </row>
    <row r="23" spans="1:11" x14ac:dyDescent="0.2">
      <c r="A23" s="17" t="s">
        <v>279</v>
      </c>
      <c r="B23" s="36">
        <v>787</v>
      </c>
      <c r="C23" s="36">
        <v>409</v>
      </c>
      <c r="D23" s="36">
        <v>371</v>
      </c>
      <c r="E23" s="36">
        <v>130</v>
      </c>
      <c r="F23" s="36">
        <v>0</v>
      </c>
      <c r="G23" s="36">
        <v>70</v>
      </c>
      <c r="H23" s="36">
        <v>200</v>
      </c>
      <c r="I23" s="36">
        <v>250</v>
      </c>
      <c r="J23" s="36"/>
      <c r="K23" s="36">
        <v>0</v>
      </c>
    </row>
    <row r="24" spans="1:11" x14ac:dyDescent="0.2">
      <c r="A24" s="17" t="s">
        <v>280</v>
      </c>
      <c r="B24" s="36">
        <v>767</v>
      </c>
      <c r="C24" s="36">
        <v>664</v>
      </c>
      <c r="D24" s="36"/>
      <c r="E24" s="36">
        <v>10</v>
      </c>
      <c r="F24" s="36">
        <v>0</v>
      </c>
      <c r="G24" s="36"/>
      <c r="H24" s="36">
        <v>5</v>
      </c>
      <c r="I24" s="36">
        <v>20</v>
      </c>
      <c r="J24" s="36">
        <v>200</v>
      </c>
      <c r="K24" s="36">
        <v>93</v>
      </c>
    </row>
    <row r="25" spans="1:11" x14ac:dyDescent="0.2">
      <c r="A25" s="17" t="s">
        <v>281</v>
      </c>
      <c r="B25" s="36">
        <v>333</v>
      </c>
      <c r="C25" s="36">
        <v>15</v>
      </c>
      <c r="D25" s="36">
        <v>316</v>
      </c>
      <c r="E25" s="36"/>
      <c r="F25" s="36"/>
      <c r="G25" s="36"/>
      <c r="H25" s="36"/>
      <c r="I25" s="36"/>
      <c r="J25" s="36"/>
      <c r="K25" s="36">
        <v>2</v>
      </c>
    </row>
    <row r="26" spans="1:11" x14ac:dyDescent="0.2">
      <c r="A26" s="37" t="s">
        <v>248</v>
      </c>
      <c r="B26" s="38">
        <v>89838</v>
      </c>
      <c r="C26" s="38">
        <v>74648</v>
      </c>
      <c r="D26" s="38">
        <v>3355</v>
      </c>
      <c r="E26" s="38">
        <v>2910</v>
      </c>
      <c r="F26" s="38">
        <v>2456</v>
      </c>
      <c r="G26" s="38">
        <v>2058</v>
      </c>
      <c r="H26" s="38">
        <v>4707</v>
      </c>
      <c r="I26" s="38">
        <v>485</v>
      </c>
      <c r="J26" s="38">
        <v>8121</v>
      </c>
      <c r="K26" s="38">
        <v>6622</v>
      </c>
    </row>
    <row r="27" spans="1:11" x14ac:dyDescent="0.2">
      <c r="A27" s="10" t="s">
        <v>249</v>
      </c>
    </row>
  </sheetData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80477B-EAAC-4815-91D4-496D422A1EED}">
  <dimension ref="A1:D11"/>
  <sheetViews>
    <sheetView workbookViewId="0">
      <selection activeCell="A11" sqref="A11"/>
    </sheetView>
  </sheetViews>
  <sheetFormatPr defaultRowHeight="14.25" x14ac:dyDescent="0.2"/>
  <cols>
    <col min="1" max="1" width="52.5703125" style="8" bestFit="1" customWidth="1"/>
    <col min="2" max="2" width="17.5703125" style="8" bestFit="1" customWidth="1"/>
    <col min="3" max="3" width="16.140625" style="8" bestFit="1" customWidth="1"/>
    <col min="4" max="4" width="8.28515625" style="8" bestFit="1" customWidth="1"/>
    <col min="5" max="6" width="15.7109375" style="8" bestFit="1" customWidth="1"/>
    <col min="7" max="8" width="16.140625" style="8" bestFit="1" customWidth="1"/>
    <col min="9" max="10" width="15.85546875" style="8" bestFit="1" customWidth="1"/>
    <col min="11" max="11" width="17.28515625" style="8" bestFit="1" customWidth="1"/>
    <col min="12" max="16384" width="9.140625" style="8"/>
  </cols>
  <sheetData>
    <row r="1" spans="1:4" x14ac:dyDescent="0.2">
      <c r="A1" s="7" t="s">
        <v>64</v>
      </c>
      <c r="B1" s="77">
        <v>12</v>
      </c>
    </row>
    <row r="2" spans="1:4" x14ac:dyDescent="0.2">
      <c r="A2" s="8" t="s">
        <v>282</v>
      </c>
    </row>
    <row r="3" spans="1:4" x14ac:dyDescent="0.2">
      <c r="A3" s="7"/>
    </row>
    <row r="4" spans="1:4" x14ac:dyDescent="0.2">
      <c r="A4" s="10" t="str">
        <f>HYPERLINK("#'OBSAH'!A1","Naspäť na obsah")</f>
        <v>Naspäť na obsah</v>
      </c>
    </row>
    <row r="6" spans="1:4" x14ac:dyDescent="0.2">
      <c r="A6" s="32"/>
      <c r="B6" s="32" t="s">
        <v>283</v>
      </c>
      <c r="C6" s="32" t="s">
        <v>284</v>
      </c>
      <c r="D6" s="32" t="s">
        <v>248</v>
      </c>
    </row>
    <row r="7" spans="1:4" x14ac:dyDescent="0.2">
      <c r="A7" s="17" t="s">
        <v>285</v>
      </c>
      <c r="B7" s="36">
        <v>5058</v>
      </c>
      <c r="C7" s="36">
        <v>1564</v>
      </c>
      <c r="D7" s="36">
        <v>6622</v>
      </c>
    </row>
    <row r="8" spans="1:4" x14ac:dyDescent="0.2">
      <c r="A8" s="17" t="s">
        <v>286</v>
      </c>
      <c r="B8" s="36">
        <v>2058</v>
      </c>
      <c r="C8" s="36">
        <v>4707</v>
      </c>
      <c r="D8" s="36">
        <v>6765</v>
      </c>
    </row>
    <row r="9" spans="1:4" x14ac:dyDescent="0.2">
      <c r="A9" s="17" t="s">
        <v>287</v>
      </c>
      <c r="B9" s="36">
        <v>485</v>
      </c>
      <c r="C9" s="36">
        <v>8121</v>
      </c>
      <c r="D9" s="36">
        <v>8606</v>
      </c>
    </row>
    <row r="10" spans="1:4" x14ac:dyDescent="0.2">
      <c r="A10" s="37" t="s">
        <v>248</v>
      </c>
      <c r="B10" s="38">
        <v>7601</v>
      </c>
      <c r="C10" s="38">
        <v>14392</v>
      </c>
      <c r="D10" s="38">
        <v>21993</v>
      </c>
    </row>
    <row r="11" spans="1:4" x14ac:dyDescent="0.2">
      <c r="A11" s="10" t="s">
        <v>249</v>
      </c>
    </row>
  </sheetData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9AA1D8-C49B-470E-88A1-63A716BCAC46}">
  <dimension ref="A1:E11"/>
  <sheetViews>
    <sheetView zoomScale="80" zoomScaleNormal="80" workbookViewId="0">
      <selection activeCell="A11" sqref="A11"/>
    </sheetView>
  </sheetViews>
  <sheetFormatPr defaultRowHeight="14.25" x14ac:dyDescent="0.2"/>
  <cols>
    <col min="1" max="1" width="15.140625" style="8" customWidth="1"/>
    <col min="2" max="2" width="13.28515625" style="8" customWidth="1"/>
    <col min="3" max="3" width="14.5703125" style="8" customWidth="1"/>
    <col min="4" max="4" width="9.140625" style="8"/>
    <col min="5" max="5" width="174.140625" style="8" bestFit="1" customWidth="1"/>
    <col min="6" max="16384" width="9.140625" style="8"/>
  </cols>
  <sheetData>
    <row r="1" spans="1:5" x14ac:dyDescent="0.2">
      <c r="A1" s="7" t="s">
        <v>64</v>
      </c>
      <c r="B1" s="7">
        <v>13</v>
      </c>
    </row>
    <row r="2" spans="1:5" x14ac:dyDescent="0.2">
      <c r="A2" s="8" t="s">
        <v>288</v>
      </c>
    </row>
    <row r="3" spans="1:5" x14ac:dyDescent="0.2">
      <c r="A3" s="7"/>
    </row>
    <row r="4" spans="1:5" x14ac:dyDescent="0.2">
      <c r="A4" s="10" t="str">
        <f>HYPERLINK("#'OBSAH'!A1","Naspäť na obsah")</f>
        <v>Naspäť na obsah</v>
      </c>
    </row>
    <row r="6" spans="1:5" s="9" customFormat="1" x14ac:dyDescent="0.2">
      <c r="A6" s="18" t="s">
        <v>289</v>
      </c>
      <c r="B6" s="18" t="s">
        <v>290</v>
      </c>
      <c r="C6" s="22" t="s">
        <v>291</v>
      </c>
      <c r="D6" s="18" t="s">
        <v>292</v>
      </c>
      <c r="E6" s="19" t="s">
        <v>293</v>
      </c>
    </row>
    <row r="7" spans="1:5" x14ac:dyDescent="0.2">
      <c r="A7" s="11" t="s">
        <v>294</v>
      </c>
      <c r="B7" s="12" t="s">
        <v>295</v>
      </c>
      <c r="C7" s="20">
        <v>23.1</v>
      </c>
      <c r="D7" s="12" t="s">
        <v>296</v>
      </c>
      <c r="E7" s="13" t="s">
        <v>297</v>
      </c>
    </row>
    <row r="8" spans="1:5" x14ac:dyDescent="0.2">
      <c r="A8" s="11" t="s">
        <v>298</v>
      </c>
      <c r="B8" s="12" t="s">
        <v>299</v>
      </c>
      <c r="C8" s="20">
        <v>11.7</v>
      </c>
      <c r="D8" s="12" t="s">
        <v>296</v>
      </c>
      <c r="E8" s="13" t="s">
        <v>300</v>
      </c>
    </row>
    <row r="9" spans="1:5" x14ac:dyDescent="0.2">
      <c r="A9" s="11" t="s">
        <v>301</v>
      </c>
      <c r="B9" s="12" t="s">
        <v>299</v>
      </c>
      <c r="C9" s="20">
        <v>11</v>
      </c>
      <c r="D9" s="12" t="s">
        <v>296</v>
      </c>
      <c r="E9" s="13" t="s">
        <v>302</v>
      </c>
    </row>
    <row r="10" spans="1:5" x14ac:dyDescent="0.2">
      <c r="A10" s="14" t="s">
        <v>303</v>
      </c>
      <c r="B10" s="15" t="s">
        <v>299</v>
      </c>
      <c r="C10" s="21">
        <v>12</v>
      </c>
      <c r="D10" s="15" t="s">
        <v>296</v>
      </c>
      <c r="E10" s="16" t="s">
        <v>304</v>
      </c>
    </row>
    <row r="11" spans="1:5" x14ac:dyDescent="0.2">
      <c r="A11" s="10" t="s">
        <v>305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6C414B-A895-4B36-A519-2A7D8CCBFBDF}">
  <dimension ref="A1:M31"/>
  <sheetViews>
    <sheetView zoomScaleNormal="100" workbookViewId="0">
      <selection activeCell="A31" sqref="A31"/>
    </sheetView>
  </sheetViews>
  <sheetFormatPr defaultRowHeight="14.25" x14ac:dyDescent="0.2"/>
  <cols>
    <col min="1" max="1" width="53.7109375" style="8" customWidth="1"/>
    <col min="2" max="9" width="9.28515625" style="8" bestFit="1" customWidth="1"/>
    <col min="10" max="10" width="15" style="8" bestFit="1" customWidth="1"/>
    <col min="11" max="11" width="34.28515625" style="8" bestFit="1" customWidth="1"/>
    <col min="12" max="12" width="27.140625" style="8" bestFit="1" customWidth="1"/>
    <col min="13" max="13" width="15" style="8" bestFit="1" customWidth="1"/>
    <col min="14" max="16384" width="9.140625" style="8"/>
  </cols>
  <sheetData>
    <row r="1" spans="1:13" x14ac:dyDescent="0.2">
      <c r="A1" s="7" t="s">
        <v>64</v>
      </c>
      <c r="B1" s="7">
        <v>14</v>
      </c>
    </row>
    <row r="2" spans="1:13" x14ac:dyDescent="0.2">
      <c r="A2" s="8" t="s">
        <v>306</v>
      </c>
    </row>
    <row r="3" spans="1:13" x14ac:dyDescent="0.2">
      <c r="A3" s="7"/>
    </row>
    <row r="4" spans="1:13" x14ac:dyDescent="0.2">
      <c r="A4" s="10" t="str">
        <f>HYPERLINK("#'OBSAH'!A1","Naspäť na obsah")</f>
        <v>Naspäť na obsah</v>
      </c>
    </row>
    <row r="6" spans="1:13" x14ac:dyDescent="0.2">
      <c r="A6" s="18" t="s">
        <v>307</v>
      </c>
      <c r="B6" s="112" t="s">
        <v>308</v>
      </c>
      <c r="C6" s="112" t="s">
        <v>309</v>
      </c>
      <c r="D6" s="112" t="s">
        <v>310</v>
      </c>
      <c r="E6" s="113" t="s">
        <v>311</v>
      </c>
      <c r="F6" s="112" t="s">
        <v>312</v>
      </c>
      <c r="G6" s="112" t="s">
        <v>313</v>
      </c>
      <c r="H6" s="112" t="s">
        <v>314</v>
      </c>
      <c r="I6" s="113" t="s">
        <v>315</v>
      </c>
      <c r="J6" s="112" t="s">
        <v>243</v>
      </c>
      <c r="K6" s="112" t="s">
        <v>316</v>
      </c>
      <c r="L6" s="112" t="s">
        <v>317</v>
      </c>
      <c r="M6" s="113" t="s">
        <v>318</v>
      </c>
    </row>
    <row r="7" spans="1:13" x14ac:dyDescent="0.2">
      <c r="A7" s="11" t="s">
        <v>319</v>
      </c>
      <c r="B7" s="23">
        <v>146</v>
      </c>
      <c r="C7" s="24">
        <v>80</v>
      </c>
      <c r="D7" s="23">
        <v>16.59</v>
      </c>
      <c r="E7" s="25">
        <v>20</v>
      </c>
      <c r="F7" s="23">
        <v>15</v>
      </c>
      <c r="G7" s="24">
        <v>84</v>
      </c>
      <c r="H7" s="23"/>
      <c r="I7" s="25"/>
      <c r="J7" s="23">
        <f t="shared" ref="J7:J30" si="0">AVERAGE(B7:I7)</f>
        <v>60.265000000000008</v>
      </c>
      <c r="K7" s="24">
        <f>AVERAGE(C7:I7)</f>
        <v>43.118000000000002</v>
      </c>
      <c r="L7" s="23">
        <f>B7/J7*100</f>
        <v>242.26333692856548</v>
      </c>
      <c r="M7" s="25">
        <f>AVERAGE('Tabuľka 14'!$C7,'Tabuľka 14'!$G7,'Tabuľka 14'!$E7)</f>
        <v>61.333333333333336</v>
      </c>
    </row>
    <row r="8" spans="1:13" x14ac:dyDescent="0.2">
      <c r="A8" s="11" t="s">
        <v>320</v>
      </c>
      <c r="B8" s="23">
        <v>66.489999999999995</v>
      </c>
      <c r="C8" s="24">
        <v>85</v>
      </c>
      <c r="D8" s="23"/>
      <c r="E8" s="25"/>
      <c r="F8" s="23"/>
      <c r="G8" s="24">
        <v>114</v>
      </c>
      <c r="H8" s="23">
        <v>95</v>
      </c>
      <c r="I8" s="25">
        <v>110</v>
      </c>
      <c r="J8" s="23">
        <f t="shared" si="0"/>
        <v>94.097999999999999</v>
      </c>
      <c r="K8" s="24">
        <f t="shared" ref="K8:K30" si="1">AVERAGE(C8:I8)</f>
        <v>101</v>
      </c>
      <c r="L8" s="23">
        <f t="shared" ref="L8:L28" si="2">B8/J8*100</f>
        <v>70.660375353355008</v>
      </c>
      <c r="M8" s="25">
        <f>AVERAGE('Tabuľka 14'!$G8,'Tabuľka 14'!$I8,'Tabuľka 14'!$H8)</f>
        <v>106.33333333333333</v>
      </c>
    </row>
    <row r="9" spans="1:13" x14ac:dyDescent="0.2">
      <c r="A9" s="11" t="s">
        <v>321</v>
      </c>
      <c r="B9" s="23">
        <v>80.73</v>
      </c>
      <c r="C9" s="24">
        <v>111</v>
      </c>
      <c r="D9" s="23"/>
      <c r="E9" s="25"/>
      <c r="F9" s="23"/>
      <c r="G9" s="24">
        <v>133.19999999999999</v>
      </c>
      <c r="H9" s="23">
        <v>107</v>
      </c>
      <c r="I9" s="25"/>
      <c r="J9" s="23">
        <f t="shared" si="0"/>
        <v>107.9825</v>
      </c>
      <c r="K9" s="24">
        <f t="shared" si="1"/>
        <v>117.06666666666666</v>
      </c>
      <c r="L9" s="23">
        <f t="shared" si="2"/>
        <v>74.762114231472694</v>
      </c>
      <c r="M9" s="25">
        <f>AVERAGE('Tabuľka 14'!$C9,'Tabuľka 14'!$G9,'Tabuľka 14'!$H9)</f>
        <v>117.06666666666666</v>
      </c>
    </row>
    <row r="10" spans="1:13" x14ac:dyDescent="0.2">
      <c r="A10" s="14" t="s">
        <v>322</v>
      </c>
      <c r="B10" s="26">
        <v>34.75</v>
      </c>
      <c r="C10" s="27">
        <v>62</v>
      </c>
      <c r="D10" s="26"/>
      <c r="E10" s="28"/>
      <c r="F10" s="26"/>
      <c r="G10" s="27">
        <v>61.2</v>
      </c>
      <c r="H10" s="26">
        <v>39</v>
      </c>
      <c r="I10" s="28">
        <v>44</v>
      </c>
      <c r="J10" s="26">
        <f t="shared" si="0"/>
        <v>48.19</v>
      </c>
      <c r="K10" s="27">
        <f t="shared" si="1"/>
        <v>51.55</v>
      </c>
      <c r="L10" s="26">
        <f t="shared" si="2"/>
        <v>72.110396347790001</v>
      </c>
      <c r="M10" s="28">
        <f>AVERAGE('Tabuľka 14'!$C10,'Tabuľka 14'!$G10,'Tabuľka 14'!$I10)</f>
        <v>55.733333333333327</v>
      </c>
    </row>
    <row r="11" spans="1:13" x14ac:dyDescent="0.2">
      <c r="A11" s="11" t="s">
        <v>323</v>
      </c>
      <c r="B11" s="23">
        <v>34</v>
      </c>
      <c r="C11" s="24">
        <v>16</v>
      </c>
      <c r="D11" s="23"/>
      <c r="E11" s="25"/>
      <c r="F11" s="23"/>
      <c r="G11" s="24">
        <v>24</v>
      </c>
      <c r="H11" s="23"/>
      <c r="I11" s="25"/>
      <c r="J11" s="23">
        <f t="shared" si="0"/>
        <v>24.666666666666668</v>
      </c>
      <c r="K11" s="24">
        <f t="shared" si="1"/>
        <v>20</v>
      </c>
      <c r="L11" s="23">
        <f t="shared" si="2"/>
        <v>137.83783783783784</v>
      </c>
      <c r="M11" s="25">
        <f>AVERAGE('Tabuľka 14'!$C11,'Tabuľka 14'!$G11)</f>
        <v>20</v>
      </c>
    </row>
    <row r="12" spans="1:13" x14ac:dyDescent="0.2">
      <c r="A12" s="11" t="s">
        <v>324</v>
      </c>
      <c r="B12" s="23">
        <v>10</v>
      </c>
      <c r="C12" s="24">
        <v>13</v>
      </c>
      <c r="D12" s="23"/>
      <c r="E12" s="25"/>
      <c r="F12" s="23">
        <v>5</v>
      </c>
      <c r="G12" s="24"/>
      <c r="H12" s="23"/>
      <c r="I12" s="25"/>
      <c r="J12" s="23">
        <f t="shared" si="0"/>
        <v>9.3333333333333339</v>
      </c>
      <c r="K12" s="24">
        <f t="shared" si="1"/>
        <v>9</v>
      </c>
      <c r="L12" s="23">
        <f t="shared" si="2"/>
        <v>107.14285714285714</v>
      </c>
      <c r="M12" s="25">
        <f>AVERAGE('Tabuľka 14'!$C12,'Tabuľka 14'!$F12)</f>
        <v>9</v>
      </c>
    </row>
    <row r="13" spans="1:13" x14ac:dyDescent="0.2">
      <c r="A13" s="11" t="s">
        <v>325</v>
      </c>
      <c r="B13" s="23">
        <v>223</v>
      </c>
      <c r="C13" s="24"/>
      <c r="D13" s="23"/>
      <c r="E13" s="25"/>
      <c r="F13" s="23">
        <v>200</v>
      </c>
      <c r="G13" s="24"/>
      <c r="H13" s="23"/>
      <c r="I13" s="25"/>
      <c r="J13" s="23">
        <f t="shared" si="0"/>
        <v>211.5</v>
      </c>
      <c r="K13" s="24">
        <f t="shared" si="1"/>
        <v>200</v>
      </c>
      <c r="L13" s="23">
        <f t="shared" si="2"/>
        <v>105.43735224586288</v>
      </c>
      <c r="M13" s="25">
        <f>AVERAGE('Tabuľka 14'!$F13)</f>
        <v>200</v>
      </c>
    </row>
    <row r="14" spans="1:13" x14ac:dyDescent="0.2">
      <c r="A14" s="14" t="s">
        <v>326</v>
      </c>
      <c r="B14" s="26">
        <v>2.2000000000000002</v>
      </c>
      <c r="C14" s="27"/>
      <c r="D14" s="26"/>
      <c r="E14" s="28"/>
      <c r="F14" s="26"/>
      <c r="G14" s="27"/>
      <c r="H14" s="26">
        <v>1</v>
      </c>
      <c r="I14" s="28"/>
      <c r="J14" s="26">
        <f t="shared" si="0"/>
        <v>1.6</v>
      </c>
      <c r="K14" s="27">
        <f t="shared" si="1"/>
        <v>1</v>
      </c>
      <c r="L14" s="26">
        <f t="shared" si="2"/>
        <v>137.5</v>
      </c>
      <c r="M14" s="28">
        <f>AVERAGE('Tabuľka 14'!$H14)</f>
        <v>1</v>
      </c>
    </row>
    <row r="15" spans="1:13" x14ac:dyDescent="0.2">
      <c r="A15" s="11" t="s">
        <v>327</v>
      </c>
      <c r="B15" s="23">
        <v>46</v>
      </c>
      <c r="C15" s="24"/>
      <c r="D15" s="23"/>
      <c r="E15" s="25"/>
      <c r="F15" s="23"/>
      <c r="G15" s="24"/>
      <c r="H15" s="23">
        <v>20</v>
      </c>
      <c r="I15" s="25"/>
      <c r="J15" s="23">
        <f t="shared" si="0"/>
        <v>33</v>
      </c>
      <c r="K15" s="24">
        <f t="shared" si="1"/>
        <v>20</v>
      </c>
      <c r="L15" s="23">
        <f t="shared" si="2"/>
        <v>139.39393939393941</v>
      </c>
      <c r="M15" s="25">
        <f>AVERAGE('Tabuľka 14'!$H15)</f>
        <v>20</v>
      </c>
    </row>
    <row r="16" spans="1:13" x14ac:dyDescent="0.2">
      <c r="A16" s="11" t="s">
        <v>328</v>
      </c>
      <c r="B16" s="23">
        <v>16</v>
      </c>
      <c r="C16" s="24"/>
      <c r="D16" s="23"/>
      <c r="E16" s="25"/>
      <c r="F16" s="23">
        <v>10</v>
      </c>
      <c r="G16" s="24">
        <v>6</v>
      </c>
      <c r="H16" s="23"/>
      <c r="I16" s="25"/>
      <c r="J16" s="23">
        <f t="shared" si="0"/>
        <v>10.666666666666666</v>
      </c>
      <c r="K16" s="24">
        <f t="shared" si="1"/>
        <v>8</v>
      </c>
      <c r="L16" s="23">
        <f t="shared" si="2"/>
        <v>150</v>
      </c>
      <c r="M16" s="25">
        <f>AVERAGE('Tabuľka 14'!$F16,'Tabuľka 14'!$G16)</f>
        <v>8</v>
      </c>
    </row>
    <row r="17" spans="1:13" x14ac:dyDescent="0.2">
      <c r="A17" s="11" t="s">
        <v>329</v>
      </c>
      <c r="B17" s="23">
        <v>2</v>
      </c>
      <c r="C17" s="24"/>
      <c r="D17" s="23"/>
      <c r="E17" s="25"/>
      <c r="F17" s="23"/>
      <c r="G17" s="24">
        <v>6</v>
      </c>
      <c r="H17" s="23"/>
      <c r="I17" s="25"/>
      <c r="J17" s="23">
        <f t="shared" si="0"/>
        <v>4</v>
      </c>
      <c r="K17" s="24">
        <f t="shared" si="1"/>
        <v>6</v>
      </c>
      <c r="L17" s="23">
        <f t="shared" si="2"/>
        <v>50</v>
      </c>
      <c r="M17" s="25">
        <f>AVERAGE('Tabuľka 14'!$G17)</f>
        <v>6</v>
      </c>
    </row>
    <row r="18" spans="1:13" x14ac:dyDescent="0.2">
      <c r="A18" s="14" t="s">
        <v>330</v>
      </c>
      <c r="B18" s="26">
        <v>690</v>
      </c>
      <c r="C18" s="27">
        <v>233</v>
      </c>
      <c r="D18" s="26"/>
      <c r="E18" s="28"/>
      <c r="F18" s="26"/>
      <c r="G18" s="27">
        <v>276</v>
      </c>
      <c r="H18" s="26">
        <v>500</v>
      </c>
      <c r="I18" s="28"/>
      <c r="J18" s="26">
        <f t="shared" si="0"/>
        <v>424.75</v>
      </c>
      <c r="K18" s="27">
        <f t="shared" si="1"/>
        <v>336.33333333333331</v>
      </c>
      <c r="L18" s="26">
        <f t="shared" si="2"/>
        <v>162.44849911712774</v>
      </c>
      <c r="M18" s="28">
        <f>AVERAGE('Tabuľka 14'!$C18,'Tabuľka 14'!$G18,'Tabuľka 14'!$H18)</f>
        <v>336.33333333333331</v>
      </c>
    </row>
    <row r="19" spans="1:13" x14ac:dyDescent="0.2">
      <c r="A19" s="11" t="s">
        <v>331</v>
      </c>
      <c r="B19" s="23">
        <v>290</v>
      </c>
      <c r="C19" s="24">
        <v>50</v>
      </c>
      <c r="D19" s="23"/>
      <c r="E19" s="25"/>
      <c r="F19" s="23"/>
      <c r="G19" s="24">
        <v>150</v>
      </c>
      <c r="H19" s="23">
        <v>250</v>
      </c>
      <c r="I19" s="25"/>
      <c r="J19" s="23">
        <f t="shared" si="0"/>
        <v>185</v>
      </c>
      <c r="K19" s="24">
        <f t="shared" si="1"/>
        <v>150</v>
      </c>
      <c r="L19" s="23">
        <f t="shared" si="2"/>
        <v>156.75675675675674</v>
      </c>
      <c r="M19" s="25">
        <f>AVERAGE('Tabuľka 14'!$C19,'Tabuľka 14'!$G19,'Tabuľka 14'!$H19)</f>
        <v>150</v>
      </c>
    </row>
    <row r="20" spans="1:13" x14ac:dyDescent="0.2">
      <c r="A20" s="11" t="s">
        <v>332</v>
      </c>
      <c r="B20" s="23">
        <v>265</v>
      </c>
      <c r="C20" s="24"/>
      <c r="D20" s="23"/>
      <c r="E20" s="25"/>
      <c r="F20" s="23"/>
      <c r="G20" s="24">
        <v>170</v>
      </c>
      <c r="H20" s="23"/>
      <c r="I20" s="25"/>
      <c r="J20" s="23">
        <f t="shared" si="0"/>
        <v>217.5</v>
      </c>
      <c r="K20" s="24">
        <f t="shared" si="1"/>
        <v>170</v>
      </c>
      <c r="L20" s="23">
        <f t="shared" si="2"/>
        <v>121.83908045977012</v>
      </c>
      <c r="M20" s="25">
        <f>AVERAGE('Tabuľka 14'!$G20)</f>
        <v>170</v>
      </c>
    </row>
    <row r="21" spans="1:13" x14ac:dyDescent="0.2">
      <c r="A21" s="11" t="s">
        <v>333</v>
      </c>
      <c r="B21" s="23">
        <v>520</v>
      </c>
      <c r="C21" s="24"/>
      <c r="D21" s="23"/>
      <c r="E21" s="25"/>
      <c r="F21" s="23"/>
      <c r="G21" s="24">
        <v>300</v>
      </c>
      <c r="H21" s="23"/>
      <c r="I21" s="25"/>
      <c r="J21" s="23">
        <f t="shared" si="0"/>
        <v>410</v>
      </c>
      <c r="K21" s="24">
        <f t="shared" si="1"/>
        <v>300</v>
      </c>
      <c r="L21" s="23">
        <f t="shared" si="2"/>
        <v>126.82926829268293</v>
      </c>
      <c r="M21" s="25">
        <f>AVERAGE('Tabuľka 14'!$G21)</f>
        <v>300</v>
      </c>
    </row>
    <row r="22" spans="1:13" x14ac:dyDescent="0.2">
      <c r="A22" s="14" t="s">
        <v>334</v>
      </c>
      <c r="B22" s="26">
        <v>3</v>
      </c>
      <c r="C22" s="27">
        <v>3</v>
      </c>
      <c r="D22" s="26"/>
      <c r="E22" s="28" t="s">
        <v>335</v>
      </c>
      <c r="F22" s="26" t="s">
        <v>335</v>
      </c>
      <c r="G22" s="27"/>
      <c r="H22" s="26"/>
      <c r="I22" s="28"/>
      <c r="J22" s="26">
        <f t="shared" si="0"/>
        <v>3</v>
      </c>
      <c r="K22" s="27">
        <f t="shared" si="1"/>
        <v>3</v>
      </c>
      <c r="L22" s="26">
        <f t="shared" si="2"/>
        <v>100</v>
      </c>
      <c r="M22" s="28">
        <f>AVERAGE('Tabuľka 14'!$C22,'Tabuľka 14'!$E22,'Tabuľka 14'!$F22)</f>
        <v>3</v>
      </c>
    </row>
    <row r="23" spans="1:13" x14ac:dyDescent="0.2">
      <c r="A23" s="11" t="s">
        <v>336</v>
      </c>
      <c r="B23" s="23">
        <v>65</v>
      </c>
      <c r="C23" s="24"/>
      <c r="D23" s="23"/>
      <c r="E23" s="25"/>
      <c r="F23" s="23">
        <v>12.5</v>
      </c>
      <c r="G23" s="24" t="s">
        <v>337</v>
      </c>
      <c r="H23" s="23"/>
      <c r="I23" s="25"/>
      <c r="J23" s="23">
        <f t="shared" si="0"/>
        <v>38.75</v>
      </c>
      <c r="K23" s="24">
        <f t="shared" si="1"/>
        <v>12.5</v>
      </c>
      <c r="L23" s="23">
        <f t="shared" si="2"/>
        <v>167.74193548387098</v>
      </c>
      <c r="M23" s="25">
        <f>AVERAGE('Tabuľka 14'!$F23,'Tabuľka 14'!$G23)</f>
        <v>12.5</v>
      </c>
    </row>
    <row r="24" spans="1:13" x14ac:dyDescent="0.2">
      <c r="A24" s="11" t="s">
        <v>338</v>
      </c>
      <c r="B24" s="23">
        <v>362</v>
      </c>
      <c r="C24" s="24"/>
      <c r="D24" s="23"/>
      <c r="E24" s="25"/>
      <c r="F24" s="23"/>
      <c r="G24" s="24">
        <v>144</v>
      </c>
      <c r="H24" s="23"/>
      <c r="I24" s="25"/>
      <c r="J24" s="23">
        <f t="shared" si="0"/>
        <v>253</v>
      </c>
      <c r="K24" s="24">
        <f t="shared" si="1"/>
        <v>144</v>
      </c>
      <c r="L24" s="23">
        <f t="shared" si="2"/>
        <v>143.08300395256916</v>
      </c>
      <c r="M24" s="25">
        <f>AVERAGE('Tabuľka 14'!$G24)</f>
        <v>144</v>
      </c>
    </row>
    <row r="25" spans="1:13" x14ac:dyDescent="0.2">
      <c r="A25" s="11" t="s">
        <v>339</v>
      </c>
      <c r="B25" s="23">
        <v>485</v>
      </c>
      <c r="C25" s="24">
        <v>34</v>
      </c>
      <c r="D25" s="23"/>
      <c r="E25" s="25"/>
      <c r="F25" s="23" t="s">
        <v>340</v>
      </c>
      <c r="G25" s="24" t="s">
        <v>341</v>
      </c>
      <c r="H25" s="23"/>
      <c r="I25" s="25"/>
      <c r="J25" s="23">
        <f t="shared" si="0"/>
        <v>259.5</v>
      </c>
      <c r="K25" s="24">
        <f t="shared" si="1"/>
        <v>34</v>
      </c>
      <c r="L25" s="23">
        <f t="shared" si="2"/>
        <v>186.89788053949903</v>
      </c>
      <c r="M25" s="25">
        <f>AVERAGE('Tabuľka 14'!$C25,'Tabuľka 14'!$F25,'Tabuľka 14'!$G25)</f>
        <v>34</v>
      </c>
    </row>
    <row r="26" spans="1:13" x14ac:dyDescent="0.2">
      <c r="A26" s="14" t="s">
        <v>342</v>
      </c>
      <c r="B26" s="26">
        <v>0.5</v>
      </c>
      <c r="C26" s="27"/>
      <c r="D26" s="26"/>
      <c r="E26" s="28"/>
      <c r="F26" s="26">
        <v>0.5</v>
      </c>
      <c r="G26" s="27"/>
      <c r="H26" s="26"/>
      <c r="I26" s="28"/>
      <c r="J26" s="26">
        <f t="shared" si="0"/>
        <v>0.5</v>
      </c>
      <c r="K26" s="27">
        <f t="shared" si="1"/>
        <v>0.5</v>
      </c>
      <c r="L26" s="26">
        <f t="shared" si="2"/>
        <v>100</v>
      </c>
      <c r="M26" s="28">
        <f>AVERAGE('Tabuľka 14'!$F26)</f>
        <v>0.5</v>
      </c>
    </row>
    <row r="27" spans="1:13" x14ac:dyDescent="0.2">
      <c r="A27" s="11" t="s">
        <v>343</v>
      </c>
      <c r="B27" s="23">
        <v>18</v>
      </c>
      <c r="C27" s="24"/>
      <c r="D27" s="23"/>
      <c r="E27" s="25"/>
      <c r="F27" s="23"/>
      <c r="G27" s="24">
        <v>12</v>
      </c>
      <c r="H27" s="23"/>
      <c r="I27" s="25"/>
      <c r="J27" s="23">
        <f t="shared" si="0"/>
        <v>15</v>
      </c>
      <c r="K27" s="24">
        <f t="shared" si="1"/>
        <v>12</v>
      </c>
      <c r="L27" s="23">
        <f t="shared" si="2"/>
        <v>120</v>
      </c>
      <c r="M27" s="25">
        <f>AVERAGE('Tabuľka 14'!$G27)</f>
        <v>12</v>
      </c>
    </row>
    <row r="28" spans="1:13" x14ac:dyDescent="0.2">
      <c r="A28" s="11" t="s">
        <v>344</v>
      </c>
      <c r="B28" s="23">
        <v>135.30000000000001</v>
      </c>
      <c r="C28" s="24" t="s">
        <v>345</v>
      </c>
      <c r="D28" s="23">
        <v>33.19</v>
      </c>
      <c r="E28" s="25">
        <v>40</v>
      </c>
      <c r="F28" s="23" t="s">
        <v>345</v>
      </c>
      <c r="G28" s="24">
        <v>125</v>
      </c>
      <c r="H28" s="23">
        <v>120</v>
      </c>
      <c r="I28" s="25">
        <v>175.9</v>
      </c>
      <c r="J28" s="23">
        <f t="shared" si="0"/>
        <v>104.89833333333333</v>
      </c>
      <c r="K28" s="24">
        <f t="shared" si="1"/>
        <v>98.818000000000012</v>
      </c>
      <c r="L28" s="23">
        <f t="shared" si="2"/>
        <v>128.9820302197366</v>
      </c>
      <c r="M28" s="25">
        <f>AVERAGE('Tabuľka 14'!$I28,'Tabuľka 14'!$G28,'Tabuľka 14'!$H28)</f>
        <v>140.29999999999998</v>
      </c>
    </row>
    <row r="29" spans="1:13" x14ac:dyDescent="0.2">
      <c r="A29" s="11" t="s">
        <v>346</v>
      </c>
      <c r="B29" s="23">
        <v>135</v>
      </c>
      <c r="C29" s="24"/>
      <c r="D29" s="23"/>
      <c r="E29" s="25"/>
      <c r="F29" s="23"/>
      <c r="G29" s="24"/>
      <c r="H29" s="23"/>
      <c r="I29" s="25"/>
      <c r="J29" s="23"/>
      <c r="K29" s="24"/>
      <c r="L29" s="23"/>
      <c r="M29" s="25"/>
    </row>
    <row r="30" spans="1:13" x14ac:dyDescent="0.2">
      <c r="A30" s="14" t="s">
        <v>347</v>
      </c>
      <c r="B30" s="26">
        <v>350</v>
      </c>
      <c r="C30" s="27"/>
      <c r="D30" s="26"/>
      <c r="E30" s="28"/>
      <c r="F30" s="26">
        <v>300</v>
      </c>
      <c r="G30" s="27"/>
      <c r="H30" s="26"/>
      <c r="I30" s="28"/>
      <c r="J30" s="26">
        <f t="shared" si="0"/>
        <v>325</v>
      </c>
      <c r="K30" s="27">
        <f t="shared" si="1"/>
        <v>300</v>
      </c>
      <c r="L30" s="26">
        <f t="shared" ref="L30" si="3">B30/K30*100</f>
        <v>116.66666666666667</v>
      </c>
      <c r="M30" s="28">
        <f>AVERAGE('Tabuľka 14'!$F30)</f>
        <v>300</v>
      </c>
    </row>
    <row r="31" spans="1:13" x14ac:dyDescent="0.2">
      <c r="A31" s="10" t="s">
        <v>348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ED90C2-1962-4EC1-9562-DB574FB55E46}">
  <dimension ref="A1:F17"/>
  <sheetViews>
    <sheetView zoomScaleNormal="100" workbookViewId="0">
      <selection activeCell="A4" sqref="A4"/>
    </sheetView>
  </sheetViews>
  <sheetFormatPr defaultRowHeight="14.25" x14ac:dyDescent="0.2"/>
  <cols>
    <col min="1" max="1" width="65.7109375" style="8" bestFit="1" customWidth="1"/>
    <col min="2" max="2" width="9.28515625" style="8" bestFit="1" customWidth="1"/>
    <col min="3" max="6" width="10.7109375" style="8" bestFit="1" customWidth="1"/>
    <col min="7" max="16384" width="9.140625" style="8"/>
  </cols>
  <sheetData>
    <row r="1" spans="1:6" x14ac:dyDescent="0.2">
      <c r="A1" s="7" t="s">
        <v>64</v>
      </c>
      <c r="B1" s="7">
        <v>15</v>
      </c>
    </row>
    <row r="2" spans="1:6" x14ac:dyDescent="0.2">
      <c r="A2" s="8" t="s">
        <v>349</v>
      </c>
    </row>
    <row r="3" spans="1:6" x14ac:dyDescent="0.2">
      <c r="A3" s="7"/>
    </row>
    <row r="4" spans="1:6" x14ac:dyDescent="0.2">
      <c r="A4" s="10" t="str">
        <f>HYPERLINK("#'OBSAH'!A1","Naspäť na obsah")</f>
        <v>Naspäť na obsah</v>
      </c>
    </row>
    <row r="6" spans="1:6" x14ac:dyDescent="0.2">
      <c r="A6" s="32"/>
      <c r="B6" s="32"/>
      <c r="C6" s="33">
        <v>2017</v>
      </c>
      <c r="D6" s="32">
        <v>2018</v>
      </c>
      <c r="E6" s="32">
        <v>2019</v>
      </c>
      <c r="F6" s="32">
        <v>2020</v>
      </c>
    </row>
    <row r="7" spans="1:6" x14ac:dyDescent="0.2">
      <c r="A7" s="40" t="s">
        <v>350</v>
      </c>
      <c r="B7" s="78"/>
      <c r="C7" s="79">
        <v>2434614.13</v>
      </c>
      <c r="D7" s="43">
        <v>2563564.9299999997</v>
      </c>
      <c r="E7" s="43">
        <v>2324488.09</v>
      </c>
      <c r="F7" s="43">
        <v>2663990.8999999994</v>
      </c>
    </row>
    <row r="8" spans="1:6" x14ac:dyDescent="0.2">
      <c r="A8" s="37" t="s">
        <v>351</v>
      </c>
      <c r="B8" s="80"/>
      <c r="C8" s="39">
        <v>89838</v>
      </c>
      <c r="D8" s="38">
        <v>89838</v>
      </c>
      <c r="E8" s="38">
        <v>89838</v>
      </c>
      <c r="F8" s="38">
        <v>89838</v>
      </c>
    </row>
    <row r="9" spans="1:6" x14ac:dyDescent="0.2">
      <c r="A9" s="17" t="s">
        <v>352</v>
      </c>
      <c r="B9" s="28"/>
      <c r="C9" s="83">
        <f>C7/C8</f>
        <v>27.10004819786727</v>
      </c>
      <c r="D9" s="73">
        <f>D7/D8</f>
        <v>28.535418531133814</v>
      </c>
      <c r="E9" s="73">
        <f>E7/E8</f>
        <v>25.874219038714127</v>
      </c>
      <c r="F9" s="73">
        <f>F7/F8</f>
        <v>29.653274783499182</v>
      </c>
    </row>
    <row r="10" spans="1:6" x14ac:dyDescent="0.2">
      <c r="A10" s="81" t="s">
        <v>353</v>
      </c>
      <c r="B10" s="82"/>
      <c r="C10" s="84">
        <f>C9*0.49*1.2</f>
        <v>15.934828340345954</v>
      </c>
      <c r="D10" s="85">
        <f>D9*0.49*1.2</f>
        <v>16.778826096306684</v>
      </c>
      <c r="E10" s="85">
        <f>E9*0.49*1.2</f>
        <v>15.214040794763905</v>
      </c>
      <c r="F10" s="85">
        <f>F9*0.49*1.2</f>
        <v>17.43612557269752</v>
      </c>
    </row>
    <row r="11" spans="1:6" x14ac:dyDescent="0.2">
      <c r="A11" s="37" t="s">
        <v>354</v>
      </c>
      <c r="B11" s="80"/>
      <c r="C11" s="39">
        <v>79861</v>
      </c>
      <c r="D11" s="38">
        <v>79861</v>
      </c>
      <c r="E11" s="38">
        <v>79861</v>
      </c>
      <c r="F11" s="38">
        <v>79861</v>
      </c>
    </row>
    <row r="12" spans="1:6" x14ac:dyDescent="0.2">
      <c r="A12" s="17" t="s">
        <v>352</v>
      </c>
      <c r="B12" s="28"/>
      <c r="C12" s="83">
        <f>C7/C11</f>
        <v>30.485645433941471</v>
      </c>
      <c r="D12" s="73">
        <f>D7/D11</f>
        <v>32.100335958728287</v>
      </c>
      <c r="E12" s="73">
        <f>E7/E11</f>
        <v>29.106673971024655</v>
      </c>
      <c r="F12" s="73">
        <f>F7/F11</f>
        <v>33.357845506567656</v>
      </c>
    </row>
    <row r="13" spans="1:6" x14ac:dyDescent="0.2">
      <c r="A13" s="81" t="s">
        <v>353</v>
      </c>
      <c r="B13" s="82"/>
      <c r="C13" s="84">
        <f>C12*0.49*1.2</f>
        <v>17.925559515157584</v>
      </c>
      <c r="D13" s="85">
        <f>D12*0.49*1.2</f>
        <v>18.874997543732231</v>
      </c>
      <c r="E13" s="85">
        <f>E12*0.49*1.2</f>
        <v>17.114724294962496</v>
      </c>
      <c r="F13" s="85">
        <f>F12*0.49*1.2</f>
        <v>19.61441315786178</v>
      </c>
    </row>
    <row r="14" spans="1:6" x14ac:dyDescent="0.2">
      <c r="A14" s="37" t="s">
        <v>355</v>
      </c>
      <c r="B14" s="80"/>
      <c r="C14" s="39">
        <v>74495</v>
      </c>
      <c r="D14" s="38">
        <v>74495</v>
      </c>
      <c r="E14" s="38">
        <v>74495</v>
      </c>
      <c r="F14" s="38">
        <v>74495</v>
      </c>
    </row>
    <row r="15" spans="1:6" x14ac:dyDescent="0.2">
      <c r="A15" s="17" t="s">
        <v>352</v>
      </c>
      <c r="B15" s="28"/>
      <c r="C15" s="83">
        <f>C7/C14</f>
        <v>32.681577689777839</v>
      </c>
      <c r="D15" s="73">
        <f>D7/D14</f>
        <v>34.412577085710446</v>
      </c>
      <c r="E15" s="73">
        <f>E7/E14</f>
        <v>31.203276595744679</v>
      </c>
      <c r="F15" s="73">
        <f>F7/F14</f>
        <v>35.760667158869715</v>
      </c>
    </row>
    <row r="16" spans="1:6" x14ac:dyDescent="0.2">
      <c r="A16" s="81" t="s">
        <v>353</v>
      </c>
      <c r="B16" s="82"/>
      <c r="C16" s="84">
        <f>C15*0.49*1.2</f>
        <v>19.216767681589371</v>
      </c>
      <c r="D16" s="85">
        <f>D15*0.49*1.2</f>
        <v>20.234595326397741</v>
      </c>
      <c r="E16" s="85">
        <f>E15*0.49*1.2</f>
        <v>18.347526638297872</v>
      </c>
      <c r="F16" s="85">
        <f>F15*0.49*1.2</f>
        <v>21.027272289415389</v>
      </c>
    </row>
    <row r="17" spans="1:1" x14ac:dyDescent="0.2">
      <c r="A17" s="10" t="s">
        <v>356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7725AA-203D-4718-813E-566F49001722}">
  <dimension ref="A1:G16"/>
  <sheetViews>
    <sheetView workbookViewId="0">
      <selection activeCell="A20" sqref="A20"/>
    </sheetView>
  </sheetViews>
  <sheetFormatPr defaultRowHeight="15" x14ac:dyDescent="0.25"/>
  <cols>
    <col min="1" max="1" width="97.140625" bestFit="1" customWidth="1"/>
    <col min="2" max="2" width="11.140625" customWidth="1"/>
    <col min="3" max="3" width="17.5703125" bestFit="1" customWidth="1"/>
  </cols>
  <sheetData>
    <row r="1" spans="1:7" x14ac:dyDescent="0.25">
      <c r="A1" s="7" t="s">
        <v>64</v>
      </c>
      <c r="B1" s="7">
        <v>17</v>
      </c>
    </row>
    <row r="2" spans="1:7" x14ac:dyDescent="0.25">
      <c r="A2" s="8" t="s">
        <v>357</v>
      </c>
      <c r="B2" s="8"/>
    </row>
    <row r="3" spans="1:7" x14ac:dyDescent="0.25">
      <c r="A3" s="7"/>
      <c r="B3" s="8"/>
    </row>
    <row r="4" spans="1:7" x14ac:dyDescent="0.25">
      <c r="A4" s="10" t="str">
        <f>HYPERLINK("#'OBSAH'!A1","Naspäť na obsah")</f>
        <v>Naspäť na obsah</v>
      </c>
      <c r="B4" s="8"/>
    </row>
    <row r="5" spans="1:7" x14ac:dyDescent="0.25">
      <c r="A5" s="1"/>
    </row>
    <row r="6" spans="1:7" s="3" customFormat="1" x14ac:dyDescent="0.25">
      <c r="A6" s="18" t="s">
        <v>307</v>
      </c>
      <c r="B6" s="18" t="s">
        <v>196</v>
      </c>
      <c r="C6" s="22" t="s">
        <v>358</v>
      </c>
      <c r="D6" s="29" t="s">
        <v>203</v>
      </c>
      <c r="E6"/>
      <c r="F6"/>
      <c r="G6"/>
    </row>
    <row r="7" spans="1:7" x14ac:dyDescent="0.25">
      <c r="A7" s="11" t="s">
        <v>359</v>
      </c>
      <c r="B7" s="23">
        <v>116</v>
      </c>
      <c r="C7" s="24">
        <v>105.9</v>
      </c>
      <c r="D7" s="30">
        <v>90</v>
      </c>
    </row>
    <row r="8" spans="1:7" x14ac:dyDescent="0.25">
      <c r="A8" s="11" t="s">
        <v>360</v>
      </c>
      <c r="B8" s="23">
        <v>93.44</v>
      </c>
      <c r="C8" s="24">
        <v>60.6</v>
      </c>
      <c r="D8" s="30">
        <v>30</v>
      </c>
    </row>
    <row r="9" spans="1:7" x14ac:dyDescent="0.25">
      <c r="A9" s="11" t="s">
        <v>361</v>
      </c>
      <c r="B9" s="23">
        <v>110.04</v>
      </c>
      <c r="C9" s="24">
        <v>60.6</v>
      </c>
      <c r="D9" s="30">
        <v>30</v>
      </c>
    </row>
    <row r="10" spans="1:7" x14ac:dyDescent="0.25">
      <c r="A10" s="14" t="s">
        <v>362</v>
      </c>
      <c r="B10" s="26">
        <v>13.5</v>
      </c>
      <c r="C10" s="27">
        <v>10.199999999999999</v>
      </c>
      <c r="D10" s="31" t="s">
        <v>363</v>
      </c>
    </row>
    <row r="11" spans="1:7" x14ac:dyDescent="0.25">
      <c r="A11" s="11" t="s">
        <v>364</v>
      </c>
      <c r="B11" s="23">
        <v>15</v>
      </c>
      <c r="C11" s="24">
        <v>6</v>
      </c>
      <c r="D11" s="30" t="s">
        <v>363</v>
      </c>
    </row>
    <row r="12" spans="1:7" x14ac:dyDescent="0.25">
      <c r="A12" s="11" t="s">
        <v>365</v>
      </c>
      <c r="B12" s="23">
        <v>160</v>
      </c>
      <c r="C12" s="24">
        <v>71.099999999999994</v>
      </c>
      <c r="D12" s="30" t="s">
        <v>363</v>
      </c>
    </row>
    <row r="13" spans="1:7" x14ac:dyDescent="0.25">
      <c r="A13" s="11" t="s">
        <v>366</v>
      </c>
      <c r="B13" s="23">
        <v>15</v>
      </c>
      <c r="C13" s="24">
        <v>1.5</v>
      </c>
      <c r="D13" s="30" t="s">
        <v>363</v>
      </c>
    </row>
    <row r="14" spans="1:7" x14ac:dyDescent="0.25">
      <c r="A14" s="14" t="s">
        <v>367</v>
      </c>
      <c r="B14" s="26">
        <v>19</v>
      </c>
      <c r="C14" s="27">
        <v>10.199999999999999</v>
      </c>
      <c r="D14" s="31" t="s">
        <v>363</v>
      </c>
    </row>
    <row r="15" spans="1:7" x14ac:dyDescent="0.25">
      <c r="A15" s="14" t="s">
        <v>368</v>
      </c>
      <c r="B15" s="26">
        <v>29</v>
      </c>
      <c r="C15" s="27">
        <v>30</v>
      </c>
      <c r="D15" s="31" t="s">
        <v>363</v>
      </c>
    </row>
    <row r="16" spans="1:7" x14ac:dyDescent="0.25">
      <c r="A16" t="s">
        <v>369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2F2539-3AA4-4DA0-B888-E7DF98F246E3}">
  <dimension ref="A1:E16"/>
  <sheetViews>
    <sheetView zoomScaleNormal="100" workbookViewId="0">
      <selection activeCell="A16" sqref="A16"/>
    </sheetView>
  </sheetViews>
  <sheetFormatPr defaultRowHeight="14.25" x14ac:dyDescent="0.2"/>
  <cols>
    <col min="1" max="1" width="65.7109375" style="8" bestFit="1" customWidth="1"/>
    <col min="2" max="2" width="9.28515625" style="8" bestFit="1" customWidth="1"/>
    <col min="3" max="6" width="10.7109375" style="8" bestFit="1" customWidth="1"/>
    <col min="7" max="16384" width="9.140625" style="8"/>
  </cols>
  <sheetData>
    <row r="1" spans="1:5" x14ac:dyDescent="0.2">
      <c r="A1" s="7" t="s">
        <v>64</v>
      </c>
      <c r="B1" s="7">
        <v>16</v>
      </c>
    </row>
    <row r="2" spans="1:5" x14ac:dyDescent="0.2">
      <c r="A2" s="8" t="s">
        <v>370</v>
      </c>
    </row>
    <row r="3" spans="1:5" x14ac:dyDescent="0.2">
      <c r="A3" s="7"/>
    </row>
    <row r="4" spans="1:5" x14ac:dyDescent="0.2">
      <c r="A4" s="10" t="str">
        <f>HYPERLINK("#'OBSAH'!A1","Naspäť na obsah")</f>
        <v>Naspäť na obsah</v>
      </c>
    </row>
    <row r="6" spans="1:5" x14ac:dyDescent="0.2">
      <c r="A6" s="32"/>
      <c r="B6" s="32">
        <v>2017</v>
      </c>
      <c r="C6" s="33">
        <v>2018</v>
      </c>
      <c r="D6" s="32">
        <v>2019</v>
      </c>
      <c r="E6" s="32">
        <v>2020</v>
      </c>
    </row>
    <row r="7" spans="1:5" x14ac:dyDescent="0.2">
      <c r="A7" s="17" t="s">
        <v>371</v>
      </c>
      <c r="B7" s="36">
        <v>111860.45999999999</v>
      </c>
      <c r="C7" s="36">
        <v>141629.94</v>
      </c>
      <c r="D7" s="36">
        <v>111251.29</v>
      </c>
      <c r="E7" s="36">
        <v>134371.82</v>
      </c>
    </row>
    <row r="8" spans="1:5" x14ac:dyDescent="0.2">
      <c r="A8" s="17" t="s">
        <v>372</v>
      </c>
      <c r="B8" s="36">
        <v>311224.5</v>
      </c>
      <c r="C8" s="36">
        <v>74607.420000000013</v>
      </c>
      <c r="D8" s="36">
        <v>271883.42</v>
      </c>
      <c r="E8" s="36">
        <v>253043.43</v>
      </c>
    </row>
    <row r="9" spans="1:5" x14ac:dyDescent="0.2">
      <c r="A9" s="17" t="s">
        <v>373</v>
      </c>
      <c r="B9" s="36">
        <v>463686.68999999994</v>
      </c>
      <c r="C9" s="36">
        <v>483989.88</v>
      </c>
      <c r="D9" s="36">
        <v>517298.76</v>
      </c>
      <c r="E9" s="36">
        <v>536264.87</v>
      </c>
    </row>
    <row r="10" spans="1:5" x14ac:dyDescent="0.2">
      <c r="A10" s="17" t="s">
        <v>374</v>
      </c>
      <c r="B10" s="36">
        <v>96</v>
      </c>
      <c r="C10" s="36">
        <v>89</v>
      </c>
      <c r="D10" s="36">
        <v>8.1999999999999993</v>
      </c>
      <c r="E10" s="36">
        <v>621.70000000000005</v>
      </c>
    </row>
    <row r="11" spans="1:5" x14ac:dyDescent="0.2">
      <c r="A11" s="40" t="s">
        <v>375</v>
      </c>
      <c r="B11" s="43">
        <f>SUM(B7:B10)</f>
        <v>886867.64999999991</v>
      </c>
      <c r="C11" s="43">
        <f t="shared" ref="C11:E11" si="0">SUM(C7:C10)</f>
        <v>700316.24</v>
      </c>
      <c r="D11" s="43">
        <f t="shared" si="0"/>
        <v>900441.66999999993</v>
      </c>
      <c r="E11" s="43">
        <f t="shared" si="0"/>
        <v>924301.82</v>
      </c>
    </row>
    <row r="12" spans="1:5" x14ac:dyDescent="0.2">
      <c r="A12" s="40" t="s">
        <v>376</v>
      </c>
      <c r="B12" s="43">
        <v>961677.13</v>
      </c>
      <c r="C12" s="43">
        <v>1023860.05</v>
      </c>
      <c r="D12" s="43">
        <v>928704.99</v>
      </c>
      <c r="E12" s="43">
        <v>1054859.74</v>
      </c>
    </row>
    <row r="13" spans="1:5" x14ac:dyDescent="0.2">
      <c r="A13" s="37" t="s">
        <v>377</v>
      </c>
      <c r="B13" s="38">
        <f>B12-B11</f>
        <v>74809.480000000098</v>
      </c>
      <c r="C13" s="38">
        <f t="shared" ref="C13:E13" si="1">C12-C11</f>
        <v>323543.81000000006</v>
      </c>
      <c r="D13" s="38">
        <f t="shared" si="1"/>
        <v>28263.320000000065</v>
      </c>
      <c r="E13" s="38">
        <f t="shared" si="1"/>
        <v>130557.92000000004</v>
      </c>
    </row>
    <row r="14" spans="1:5" x14ac:dyDescent="0.2">
      <c r="A14" s="17" t="s">
        <v>378</v>
      </c>
      <c r="B14" s="36">
        <v>11700.8</v>
      </c>
      <c r="C14" s="36">
        <v>11281.380000000001</v>
      </c>
      <c r="D14" s="36">
        <v>14488.689999999999</v>
      </c>
      <c r="E14" s="36">
        <v>13262.16</v>
      </c>
    </row>
    <row r="15" spans="1:5" x14ac:dyDescent="0.2">
      <c r="A15" s="37" t="s">
        <v>379</v>
      </c>
      <c r="B15" s="38">
        <f>B13-B14</f>
        <v>63108.680000000095</v>
      </c>
      <c r="C15" s="38">
        <f t="shared" ref="C15:E15" si="2">C13-C14</f>
        <v>312262.43000000005</v>
      </c>
      <c r="D15" s="38">
        <f t="shared" si="2"/>
        <v>13774.630000000067</v>
      </c>
      <c r="E15" s="38">
        <f t="shared" si="2"/>
        <v>117295.76000000004</v>
      </c>
    </row>
    <row r="16" spans="1:5" x14ac:dyDescent="0.2">
      <c r="A16" s="10" t="s">
        <v>96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9307EF-62C1-454A-A7D1-3EC33D1A664A}">
  <dimension ref="A1:G10"/>
  <sheetViews>
    <sheetView workbookViewId="0">
      <selection activeCell="A10" sqref="A10"/>
    </sheetView>
  </sheetViews>
  <sheetFormatPr defaultRowHeight="15" x14ac:dyDescent="0.25"/>
  <cols>
    <col min="1" max="1" width="97.140625" bestFit="1" customWidth="1"/>
    <col min="2" max="2" width="11.140625" customWidth="1"/>
    <col min="3" max="3" width="17.5703125" bestFit="1" customWidth="1"/>
  </cols>
  <sheetData>
    <row r="1" spans="1:7" x14ac:dyDescent="0.25">
      <c r="A1" s="7" t="s">
        <v>64</v>
      </c>
      <c r="B1" s="7">
        <v>18</v>
      </c>
    </row>
    <row r="2" spans="1:7" x14ac:dyDescent="0.25">
      <c r="A2" s="8" t="s">
        <v>380</v>
      </c>
      <c r="B2" s="8"/>
    </row>
    <row r="3" spans="1:7" x14ac:dyDescent="0.25">
      <c r="A3" s="7"/>
      <c r="B3" s="8"/>
    </row>
    <row r="4" spans="1:7" x14ac:dyDescent="0.25">
      <c r="A4" s="10" t="str">
        <f>HYPERLINK("#'OBSAH'!A1","Naspäť na obsah")</f>
        <v>Naspäť na obsah</v>
      </c>
      <c r="B4" s="8"/>
    </row>
    <row r="5" spans="1:7" x14ac:dyDescent="0.25">
      <c r="A5" s="1"/>
    </row>
    <row r="6" spans="1:7" s="3" customFormat="1" x14ac:dyDescent="0.25">
      <c r="A6" s="18" t="s">
        <v>381</v>
      </c>
      <c r="B6" s="18">
        <v>2017</v>
      </c>
      <c r="C6" s="22">
        <v>2018</v>
      </c>
      <c r="D6" s="29">
        <v>2019</v>
      </c>
      <c r="E6" s="29">
        <v>2020</v>
      </c>
      <c r="F6"/>
      <c r="G6"/>
    </row>
    <row r="7" spans="1:7" x14ac:dyDescent="0.25">
      <c r="A7" s="11" t="s">
        <v>382</v>
      </c>
      <c r="B7" s="23">
        <v>12</v>
      </c>
      <c r="C7" s="24">
        <v>10</v>
      </c>
      <c r="D7" s="30">
        <v>9</v>
      </c>
      <c r="E7" s="30">
        <v>9</v>
      </c>
    </row>
    <row r="8" spans="1:7" x14ac:dyDescent="0.25">
      <c r="A8" s="11" t="s">
        <v>383</v>
      </c>
      <c r="B8" s="23">
        <v>19</v>
      </c>
      <c r="C8" s="24">
        <v>19</v>
      </c>
      <c r="D8" s="30">
        <v>16</v>
      </c>
      <c r="E8" s="30">
        <v>17</v>
      </c>
    </row>
    <row r="9" spans="1:7" x14ac:dyDescent="0.25">
      <c r="A9" s="37" t="s">
        <v>248</v>
      </c>
      <c r="B9" s="80">
        <v>31</v>
      </c>
      <c r="C9" s="86">
        <v>29</v>
      </c>
      <c r="D9" s="86">
        <v>25</v>
      </c>
      <c r="E9" s="86">
        <v>26</v>
      </c>
    </row>
    <row r="10" spans="1:7" x14ac:dyDescent="0.25">
      <c r="A10" s="10" t="s">
        <v>96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2F8E36-14BA-4865-97AF-D196DE92EFE1}">
  <dimension ref="A1:G12"/>
  <sheetViews>
    <sheetView workbookViewId="0">
      <selection activeCell="A12" sqref="A12"/>
    </sheetView>
  </sheetViews>
  <sheetFormatPr defaultRowHeight="15" x14ac:dyDescent="0.25"/>
  <cols>
    <col min="1" max="1" width="97.140625" bestFit="1" customWidth="1"/>
    <col min="2" max="2" width="11.140625" customWidth="1"/>
    <col min="3" max="3" width="17.5703125" bestFit="1" customWidth="1"/>
    <col min="4" max="5" width="9.5703125" bestFit="1" customWidth="1"/>
  </cols>
  <sheetData>
    <row r="1" spans="1:7" x14ac:dyDescent="0.25">
      <c r="A1" s="7" t="s">
        <v>64</v>
      </c>
      <c r="B1" s="7">
        <v>19</v>
      </c>
    </row>
    <row r="2" spans="1:7" x14ac:dyDescent="0.25">
      <c r="A2" s="8" t="s">
        <v>384</v>
      </c>
      <c r="B2" s="8"/>
    </row>
    <row r="3" spans="1:7" x14ac:dyDescent="0.25">
      <c r="A3" s="7"/>
      <c r="B3" s="8"/>
    </row>
    <row r="4" spans="1:7" x14ac:dyDescent="0.25">
      <c r="A4" s="10" t="str">
        <f>HYPERLINK("#'OBSAH'!A1","Naspäť na obsah")</f>
        <v>Naspäť na obsah</v>
      </c>
      <c r="B4" s="8"/>
    </row>
    <row r="5" spans="1:7" x14ac:dyDescent="0.25">
      <c r="A5" s="1"/>
    </row>
    <row r="6" spans="1:7" s="3" customFormat="1" x14ac:dyDescent="0.25">
      <c r="A6" s="18" t="s">
        <v>385</v>
      </c>
      <c r="B6" s="18">
        <v>2017</v>
      </c>
      <c r="C6" s="22">
        <v>2018</v>
      </c>
      <c r="D6" s="29">
        <v>2019</v>
      </c>
      <c r="E6" s="29">
        <v>2020</v>
      </c>
      <c r="F6"/>
      <c r="G6"/>
    </row>
    <row r="7" spans="1:7" x14ac:dyDescent="0.25">
      <c r="A7" s="17" t="s">
        <v>386</v>
      </c>
      <c r="B7" s="36">
        <v>258169.53</v>
      </c>
      <c r="C7" s="36">
        <v>202342.25</v>
      </c>
      <c r="D7" s="36">
        <v>328157.67</v>
      </c>
      <c r="E7" s="36">
        <v>317186.99</v>
      </c>
    </row>
    <row r="8" spans="1:7" x14ac:dyDescent="0.25">
      <c r="A8" s="17" t="s">
        <v>387</v>
      </c>
      <c r="B8" s="36">
        <v>164142.56</v>
      </c>
      <c r="C8" s="36">
        <v>22281.81</v>
      </c>
      <c r="D8" s="36">
        <v>18308.2</v>
      </c>
      <c r="E8" s="36">
        <v>59640.75</v>
      </c>
    </row>
    <row r="9" spans="1:7" x14ac:dyDescent="0.25">
      <c r="A9" s="17" t="s">
        <v>388</v>
      </c>
      <c r="B9" s="36"/>
      <c r="C9" s="36"/>
      <c r="D9" s="36"/>
      <c r="E9" s="36">
        <v>115000.68</v>
      </c>
    </row>
    <row r="10" spans="1:7" x14ac:dyDescent="0.25">
      <c r="A10" s="17" t="s">
        <v>389</v>
      </c>
      <c r="B10" s="36">
        <v>9525</v>
      </c>
      <c r="C10" s="36">
        <v>48611.79</v>
      </c>
      <c r="D10" s="36">
        <v>161388.09</v>
      </c>
      <c r="E10" s="36">
        <v>472698.73</v>
      </c>
    </row>
    <row r="11" spans="1:7" x14ac:dyDescent="0.25">
      <c r="A11" s="37" t="s">
        <v>390</v>
      </c>
      <c r="B11" s="38">
        <v>431837.08999999997</v>
      </c>
      <c r="C11" s="38">
        <v>273235.84999999998</v>
      </c>
      <c r="D11" s="38">
        <v>507853.95999999996</v>
      </c>
      <c r="E11" s="38">
        <v>964527.14999999991</v>
      </c>
    </row>
    <row r="12" spans="1:7" x14ac:dyDescent="0.25">
      <c r="A12" s="10" t="s">
        <v>96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4FAF57-6624-4760-9DD7-511100E89363}">
  <dimension ref="A1:G20"/>
  <sheetViews>
    <sheetView workbookViewId="0">
      <selection activeCell="A10" sqref="A10"/>
    </sheetView>
  </sheetViews>
  <sheetFormatPr defaultRowHeight="15" x14ac:dyDescent="0.25"/>
  <cols>
    <col min="1" max="1" width="97.140625" bestFit="1" customWidth="1"/>
    <col min="2" max="2" width="11.140625" customWidth="1"/>
    <col min="3" max="3" width="17.5703125" bestFit="1" customWidth="1"/>
    <col min="4" max="4" width="9.5703125" bestFit="1" customWidth="1"/>
    <col min="5" max="5" width="11.42578125" bestFit="1" customWidth="1"/>
  </cols>
  <sheetData>
    <row r="1" spans="1:7" x14ac:dyDescent="0.25">
      <c r="A1" s="7" t="s">
        <v>64</v>
      </c>
      <c r="B1" s="7">
        <v>20</v>
      </c>
    </row>
    <row r="2" spans="1:7" x14ac:dyDescent="0.25">
      <c r="A2" s="8" t="s">
        <v>391</v>
      </c>
      <c r="B2" s="8"/>
    </row>
    <row r="3" spans="1:7" x14ac:dyDescent="0.25">
      <c r="A3" s="7"/>
      <c r="B3" s="8"/>
    </row>
    <row r="4" spans="1:7" x14ac:dyDescent="0.25">
      <c r="A4" s="10" t="str">
        <f>HYPERLINK("#'OBSAH'!A1","Naspäť na obsah")</f>
        <v>Naspäť na obsah</v>
      </c>
      <c r="B4" s="8"/>
    </row>
    <row r="5" spans="1:7" x14ac:dyDescent="0.25">
      <c r="A5" s="1"/>
    </row>
    <row r="6" spans="1:7" s="3" customFormat="1" x14ac:dyDescent="0.25">
      <c r="A6" s="18"/>
      <c r="B6" s="18">
        <v>2017</v>
      </c>
      <c r="C6" s="22">
        <v>2018</v>
      </c>
      <c r="D6" s="29">
        <v>2019</v>
      </c>
      <c r="E6" s="29">
        <v>2020</v>
      </c>
      <c r="F6"/>
      <c r="G6"/>
    </row>
    <row r="7" spans="1:7" x14ac:dyDescent="0.25">
      <c r="A7" s="40" t="s">
        <v>386</v>
      </c>
      <c r="B7" s="43">
        <f>SUM(B8:B15)</f>
        <v>300000</v>
      </c>
      <c r="C7" s="43">
        <f t="shared" ref="C7:E7" si="0">SUM(C8:C15)</f>
        <v>50000</v>
      </c>
      <c r="D7" s="43">
        <f t="shared" si="0"/>
        <v>333800</v>
      </c>
      <c r="E7" s="43">
        <f t="shared" si="0"/>
        <v>828068</v>
      </c>
    </row>
    <row r="8" spans="1:7" x14ac:dyDescent="0.25">
      <c r="A8" s="17" t="s">
        <v>392</v>
      </c>
      <c r="B8" s="36">
        <v>300000</v>
      </c>
      <c r="C8" s="36"/>
      <c r="D8" s="36"/>
      <c r="E8" s="36"/>
    </row>
    <row r="9" spans="1:7" x14ac:dyDescent="0.25">
      <c r="A9" s="17" t="s">
        <v>393</v>
      </c>
      <c r="B9" s="36"/>
      <c r="C9" s="36">
        <v>50000</v>
      </c>
      <c r="D9" s="36">
        <v>117700</v>
      </c>
      <c r="E9" s="36"/>
    </row>
    <row r="10" spans="1:7" x14ac:dyDescent="0.25">
      <c r="A10" s="17" t="s">
        <v>394</v>
      </c>
      <c r="B10" s="36"/>
      <c r="C10" s="36"/>
      <c r="D10" s="36">
        <v>33100</v>
      </c>
      <c r="E10" s="36">
        <v>56007</v>
      </c>
    </row>
    <row r="11" spans="1:7" x14ac:dyDescent="0.25">
      <c r="A11" s="17" t="s">
        <v>395</v>
      </c>
      <c r="B11" s="36"/>
      <c r="C11" s="36"/>
      <c r="D11" s="36">
        <v>89000</v>
      </c>
      <c r="E11" s="36">
        <v>258382</v>
      </c>
    </row>
    <row r="12" spans="1:7" x14ac:dyDescent="0.25">
      <c r="A12" s="17" t="s">
        <v>396</v>
      </c>
      <c r="B12" s="36"/>
      <c r="C12" s="36"/>
      <c r="D12" s="36">
        <v>10000</v>
      </c>
      <c r="E12" s="36"/>
    </row>
    <row r="13" spans="1:7" x14ac:dyDescent="0.25">
      <c r="A13" s="17" t="s">
        <v>397</v>
      </c>
      <c r="B13" s="36"/>
      <c r="C13" s="36"/>
      <c r="D13" s="36">
        <v>84000</v>
      </c>
      <c r="E13" s="36"/>
    </row>
    <row r="14" spans="1:7" x14ac:dyDescent="0.25">
      <c r="A14" s="17" t="s">
        <v>398</v>
      </c>
      <c r="B14" s="36"/>
      <c r="C14" s="36"/>
      <c r="D14" s="36"/>
      <c r="E14" s="36">
        <v>471113</v>
      </c>
    </row>
    <row r="15" spans="1:7" x14ac:dyDescent="0.25">
      <c r="A15" s="17" t="s">
        <v>399</v>
      </c>
      <c r="B15" s="36"/>
      <c r="C15" s="36"/>
      <c r="D15" s="36"/>
      <c r="E15" s="36">
        <v>42566</v>
      </c>
    </row>
    <row r="16" spans="1:7" x14ac:dyDescent="0.25">
      <c r="A16" s="40" t="s">
        <v>387</v>
      </c>
      <c r="B16" s="43">
        <f>SUM(B17:B18)</f>
        <v>0</v>
      </c>
      <c r="C16" s="43">
        <f t="shared" ref="C16:E16" si="1">SUM(C17:C18)</f>
        <v>200000</v>
      </c>
      <c r="D16" s="43">
        <f t="shared" si="1"/>
        <v>0</v>
      </c>
      <c r="E16" s="43">
        <f t="shared" si="1"/>
        <v>177304</v>
      </c>
    </row>
    <row r="17" spans="1:5" x14ac:dyDescent="0.25">
      <c r="A17" s="17" t="s">
        <v>400</v>
      </c>
      <c r="B17" s="36"/>
      <c r="C17" s="36">
        <v>200000</v>
      </c>
      <c r="D17" s="36"/>
      <c r="E17" s="36"/>
    </row>
    <row r="18" spans="1:5" x14ac:dyDescent="0.25">
      <c r="A18" s="17" t="s">
        <v>401</v>
      </c>
      <c r="B18" s="36"/>
      <c r="C18" s="36"/>
      <c r="D18" s="36"/>
      <c r="E18" s="36">
        <v>177304</v>
      </c>
    </row>
    <row r="19" spans="1:5" x14ac:dyDescent="0.25">
      <c r="A19" s="37" t="s">
        <v>402</v>
      </c>
      <c r="B19" s="38">
        <f>B7+B16</f>
        <v>300000</v>
      </c>
      <c r="C19" s="38">
        <f t="shared" ref="C19:E19" si="2">C7+C16</f>
        <v>250000</v>
      </c>
      <c r="D19" s="38">
        <f t="shared" si="2"/>
        <v>333800</v>
      </c>
      <c r="E19" s="38">
        <f t="shared" si="2"/>
        <v>1005372</v>
      </c>
    </row>
    <row r="20" spans="1:5" x14ac:dyDescent="0.25">
      <c r="A20" s="10" t="s">
        <v>403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FFE2C1-A057-4220-B3E7-7DB093F8DE7B}">
  <dimension ref="A1:B17"/>
  <sheetViews>
    <sheetView workbookViewId="0">
      <selection sqref="A1:B4"/>
    </sheetView>
  </sheetViews>
  <sheetFormatPr defaultRowHeight="14.25" x14ac:dyDescent="0.2"/>
  <cols>
    <col min="1" max="1" width="64.42578125" style="8" bestFit="1" customWidth="1"/>
    <col min="2" max="2" width="132.140625" style="8" bestFit="1" customWidth="1"/>
    <col min="3" max="16384" width="9.140625" style="8"/>
  </cols>
  <sheetData>
    <row r="1" spans="1:2" x14ac:dyDescent="0.2">
      <c r="A1" s="7" t="s">
        <v>64</v>
      </c>
      <c r="B1" s="7">
        <v>1</v>
      </c>
    </row>
    <row r="2" spans="1:2" x14ac:dyDescent="0.2">
      <c r="A2" s="8" t="s">
        <v>65</v>
      </c>
    </row>
    <row r="3" spans="1:2" x14ac:dyDescent="0.2">
      <c r="A3" s="7"/>
    </row>
    <row r="4" spans="1:2" x14ac:dyDescent="0.2">
      <c r="A4" s="10" t="str">
        <f>HYPERLINK("#'OBSAH'!A1","Naspäť na obsah")</f>
        <v>Naspäť na obsah</v>
      </c>
    </row>
    <row r="6" spans="1:2" x14ac:dyDescent="0.2">
      <c r="A6" s="32" t="s">
        <v>66</v>
      </c>
      <c r="B6" s="32" t="s">
        <v>67</v>
      </c>
    </row>
    <row r="7" spans="1:2" x14ac:dyDescent="0.2">
      <c r="A7" s="16" t="s">
        <v>68</v>
      </c>
      <c r="B7" s="16" t="s">
        <v>69</v>
      </c>
    </row>
    <row r="8" spans="1:2" x14ac:dyDescent="0.2">
      <c r="A8" s="16" t="s">
        <v>70</v>
      </c>
      <c r="B8" s="16" t="s">
        <v>71</v>
      </c>
    </row>
    <row r="9" spans="1:2" x14ac:dyDescent="0.2">
      <c r="A9" s="16" t="s">
        <v>72</v>
      </c>
      <c r="B9" s="16" t="s">
        <v>73</v>
      </c>
    </row>
    <row r="10" spans="1:2" x14ac:dyDescent="0.2">
      <c r="A10" s="16" t="s">
        <v>74</v>
      </c>
      <c r="B10" s="16" t="s">
        <v>75</v>
      </c>
    </row>
    <row r="11" spans="1:2" x14ac:dyDescent="0.2">
      <c r="A11" s="16" t="s">
        <v>76</v>
      </c>
      <c r="B11" s="16" t="s">
        <v>77</v>
      </c>
    </row>
    <row r="12" spans="1:2" x14ac:dyDescent="0.2">
      <c r="A12" s="16" t="s">
        <v>78</v>
      </c>
      <c r="B12" s="16" t="s">
        <v>79</v>
      </c>
    </row>
    <row r="13" spans="1:2" x14ac:dyDescent="0.2">
      <c r="A13" s="16"/>
      <c r="B13" s="16" t="s">
        <v>80</v>
      </c>
    </row>
    <row r="14" spans="1:2" x14ac:dyDescent="0.2">
      <c r="A14" s="16"/>
      <c r="B14" s="16" t="s">
        <v>81</v>
      </c>
    </row>
    <row r="15" spans="1:2" x14ac:dyDescent="0.2">
      <c r="A15" s="16"/>
      <c r="B15" s="16" t="s">
        <v>82</v>
      </c>
    </row>
    <row r="16" spans="1:2" x14ac:dyDescent="0.2">
      <c r="A16" s="16"/>
      <c r="B16" s="16" t="s">
        <v>83</v>
      </c>
    </row>
    <row r="17" spans="1:1" x14ac:dyDescent="0.2">
      <c r="A17" s="10" t="s">
        <v>84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69ECF9-832A-4AAE-A868-65FA37BF2E5A}">
  <dimension ref="A1:G15"/>
  <sheetViews>
    <sheetView workbookViewId="0">
      <selection activeCell="A15" sqref="A15"/>
    </sheetView>
  </sheetViews>
  <sheetFormatPr defaultRowHeight="15" x14ac:dyDescent="0.25"/>
  <cols>
    <col min="1" max="1" width="97.140625" bestFit="1" customWidth="1"/>
    <col min="2" max="2" width="11.140625" customWidth="1"/>
    <col min="3" max="3" width="17.5703125" bestFit="1" customWidth="1"/>
    <col min="4" max="4" width="11" bestFit="1" customWidth="1"/>
    <col min="5" max="5" width="11.42578125" bestFit="1" customWidth="1"/>
  </cols>
  <sheetData>
    <row r="1" spans="1:7" x14ac:dyDescent="0.25">
      <c r="A1" s="7" t="s">
        <v>64</v>
      </c>
      <c r="B1" s="7">
        <v>21</v>
      </c>
    </row>
    <row r="2" spans="1:7" x14ac:dyDescent="0.25">
      <c r="A2" s="8" t="s">
        <v>404</v>
      </c>
      <c r="B2" s="8"/>
    </row>
    <row r="3" spans="1:7" x14ac:dyDescent="0.25">
      <c r="A3" s="7"/>
      <c r="B3" s="8"/>
    </row>
    <row r="4" spans="1:7" x14ac:dyDescent="0.25">
      <c r="A4" s="10" t="str">
        <f>HYPERLINK("#'OBSAH'!A1","Naspäť na obsah")</f>
        <v>Naspäť na obsah</v>
      </c>
      <c r="B4" s="8"/>
    </row>
    <row r="5" spans="1:7" x14ac:dyDescent="0.25">
      <c r="A5" s="1"/>
    </row>
    <row r="6" spans="1:7" s="3" customFormat="1" x14ac:dyDescent="0.25">
      <c r="A6" s="18"/>
      <c r="B6" s="18">
        <v>2017</v>
      </c>
      <c r="C6" s="22">
        <v>2018</v>
      </c>
      <c r="D6" s="29">
        <v>2019</v>
      </c>
      <c r="E6" s="29">
        <v>2020</v>
      </c>
      <c r="F6"/>
      <c r="G6"/>
    </row>
    <row r="7" spans="1:7" x14ac:dyDescent="0.25">
      <c r="A7" s="40" t="s">
        <v>371</v>
      </c>
      <c r="B7" s="43">
        <v>413856.10000000009</v>
      </c>
      <c r="C7" s="43">
        <v>451704.17</v>
      </c>
      <c r="D7" s="43">
        <v>400864.91000000003</v>
      </c>
      <c r="E7" s="43">
        <v>467076.94000000006</v>
      </c>
    </row>
    <row r="8" spans="1:7" x14ac:dyDescent="0.25">
      <c r="A8" s="17" t="s">
        <v>372</v>
      </c>
      <c r="B8" s="36">
        <v>88374.080000000002</v>
      </c>
      <c r="C8" s="36">
        <v>117706.81999999998</v>
      </c>
      <c r="D8" s="36">
        <v>40895.090000000004</v>
      </c>
      <c r="E8" s="36">
        <v>30189.950000000004</v>
      </c>
    </row>
    <row r="9" spans="1:7" x14ac:dyDescent="0.25">
      <c r="A9" s="17" t="s">
        <v>373</v>
      </c>
      <c r="B9" s="36">
        <v>456809.13</v>
      </c>
      <c r="C9" s="36">
        <v>437489.28</v>
      </c>
      <c r="D9" s="36">
        <v>579089.86999999988</v>
      </c>
      <c r="E9" s="36">
        <v>563460.64999999991</v>
      </c>
    </row>
    <row r="10" spans="1:7" x14ac:dyDescent="0.25">
      <c r="A10" s="17" t="s">
        <v>405</v>
      </c>
      <c r="B10" s="36">
        <v>2931.02</v>
      </c>
      <c r="C10" s="36">
        <v>14731.33</v>
      </c>
      <c r="D10" s="36">
        <v>5198.04</v>
      </c>
      <c r="E10" s="36">
        <v>11249.67</v>
      </c>
    </row>
    <row r="11" spans="1:7" x14ac:dyDescent="0.25">
      <c r="A11" s="17" t="s">
        <v>92</v>
      </c>
      <c r="B11" s="36">
        <v>594</v>
      </c>
      <c r="C11" s="36">
        <v>85120.68</v>
      </c>
      <c r="D11" s="36">
        <v>12184.28</v>
      </c>
      <c r="E11" s="36">
        <v>18563.869999999995</v>
      </c>
    </row>
    <row r="12" spans="1:7" x14ac:dyDescent="0.25">
      <c r="A12" s="40" t="s">
        <v>406</v>
      </c>
      <c r="B12" s="43">
        <f>SUM(B7:B11)</f>
        <v>962564.33000000007</v>
      </c>
      <c r="C12" s="43">
        <f t="shared" ref="C12:E12" si="0">SUM(C7:C11)</f>
        <v>1106752.28</v>
      </c>
      <c r="D12" s="43">
        <f t="shared" si="0"/>
        <v>1038232.19</v>
      </c>
      <c r="E12" s="43">
        <f t="shared" si="0"/>
        <v>1090541.08</v>
      </c>
    </row>
    <row r="13" spans="1:7" x14ac:dyDescent="0.25">
      <c r="A13" s="40" t="s">
        <v>376</v>
      </c>
      <c r="B13" s="43">
        <v>1237311.01</v>
      </c>
      <c r="C13" s="43">
        <v>945517.48999999987</v>
      </c>
      <c r="D13" s="43">
        <v>1301561.4000000001</v>
      </c>
      <c r="E13" s="43">
        <v>1506574.6700000002</v>
      </c>
    </row>
    <row r="14" spans="1:7" x14ac:dyDescent="0.25">
      <c r="A14" s="37" t="s">
        <v>379</v>
      </c>
      <c r="B14" s="38">
        <f>B13-B12</f>
        <v>274746.67999999993</v>
      </c>
      <c r="C14" s="38">
        <f t="shared" ref="C14:E14" si="1">C13-C12</f>
        <v>-161234.79000000015</v>
      </c>
      <c r="D14" s="38">
        <f t="shared" si="1"/>
        <v>263329.2100000002</v>
      </c>
      <c r="E14" s="38">
        <f t="shared" si="1"/>
        <v>416033.59000000008</v>
      </c>
    </row>
    <row r="15" spans="1:7" x14ac:dyDescent="0.25">
      <c r="A15" s="10" t="s">
        <v>96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3F3D8E-D9F0-423E-9BF4-81C2EF397B18}">
  <dimension ref="A1:E49"/>
  <sheetViews>
    <sheetView topLeftCell="A34" workbookViewId="0">
      <selection activeCell="C51" sqref="C51"/>
    </sheetView>
  </sheetViews>
  <sheetFormatPr defaultRowHeight="15" x14ac:dyDescent="0.25"/>
  <cols>
    <col min="1" max="1" width="45.7109375" customWidth="1"/>
    <col min="2" max="2" width="15.140625" style="2" customWidth="1"/>
    <col min="3" max="3" width="47.140625" bestFit="1" customWidth="1"/>
    <col min="4" max="4" width="16.85546875" customWidth="1"/>
  </cols>
  <sheetData>
    <row r="1" spans="1:5" x14ac:dyDescent="0.25">
      <c r="A1" s="7" t="s">
        <v>64</v>
      </c>
      <c r="B1" s="7">
        <v>22</v>
      </c>
    </row>
    <row r="2" spans="1:5" x14ac:dyDescent="0.25">
      <c r="A2" s="8" t="s">
        <v>407</v>
      </c>
      <c r="B2" s="8"/>
    </row>
    <row r="3" spans="1:5" x14ac:dyDescent="0.25">
      <c r="A3" s="7"/>
      <c r="B3" s="8"/>
    </row>
    <row r="4" spans="1:5" x14ac:dyDescent="0.25">
      <c r="A4" s="10" t="str">
        <f>HYPERLINK("#'OBSAH'!A1","Naspäť na obsah")</f>
        <v>Naspäť na obsah</v>
      </c>
      <c r="B4" s="8"/>
    </row>
    <row r="5" spans="1:5" x14ac:dyDescent="0.25">
      <c r="A5" s="1"/>
    </row>
    <row r="6" spans="1:5" s="3" customFormat="1" x14ac:dyDescent="0.25">
      <c r="A6" s="109" t="s">
        <v>408</v>
      </c>
      <c r="B6" s="105" t="s">
        <v>409</v>
      </c>
      <c r="C6" s="105" t="s">
        <v>410</v>
      </c>
      <c r="D6" s="110" t="s">
        <v>411</v>
      </c>
      <c r="E6" s="101"/>
    </row>
    <row r="7" spans="1:5" x14ac:dyDescent="0.25">
      <c r="A7" s="116" t="s">
        <v>412</v>
      </c>
      <c r="B7" s="117"/>
      <c r="C7" s="117"/>
      <c r="D7" s="118"/>
      <c r="E7" s="102"/>
    </row>
    <row r="8" spans="1:5" x14ac:dyDescent="0.25">
      <c r="A8" s="17" t="s">
        <v>413</v>
      </c>
      <c r="B8" s="106" t="s">
        <v>414</v>
      </c>
      <c r="C8" s="14" t="s">
        <v>415</v>
      </c>
      <c r="D8" s="107" t="s">
        <v>416</v>
      </c>
      <c r="E8" s="103"/>
    </row>
    <row r="9" spans="1:5" x14ac:dyDescent="0.25">
      <c r="A9" s="17" t="s">
        <v>417</v>
      </c>
      <c r="B9" s="106" t="s">
        <v>418</v>
      </c>
      <c r="C9" s="14" t="s">
        <v>419</v>
      </c>
      <c r="D9" s="107" t="s">
        <v>420</v>
      </c>
      <c r="E9" s="103"/>
    </row>
    <row r="10" spans="1:5" x14ac:dyDescent="0.25">
      <c r="A10" s="17" t="s">
        <v>417</v>
      </c>
      <c r="B10" s="106" t="s">
        <v>418</v>
      </c>
      <c r="C10" s="14" t="s">
        <v>421</v>
      </c>
      <c r="D10" s="107" t="s">
        <v>420</v>
      </c>
      <c r="E10" s="103"/>
    </row>
    <row r="11" spans="1:5" x14ac:dyDescent="0.25">
      <c r="A11" s="17" t="s">
        <v>422</v>
      </c>
      <c r="B11" s="106" t="s">
        <v>423</v>
      </c>
      <c r="C11" s="14" t="s">
        <v>415</v>
      </c>
      <c r="D11" s="107" t="s">
        <v>424</v>
      </c>
      <c r="E11" s="103"/>
    </row>
    <row r="12" spans="1:5" x14ac:dyDescent="0.25">
      <c r="A12" s="40" t="s">
        <v>417</v>
      </c>
      <c r="B12" s="106" t="s">
        <v>418</v>
      </c>
      <c r="C12" s="14" t="s">
        <v>425</v>
      </c>
      <c r="D12" s="107" t="s">
        <v>420</v>
      </c>
      <c r="E12" s="102"/>
    </row>
    <row r="13" spans="1:5" x14ac:dyDescent="0.25">
      <c r="A13" s="40" t="s">
        <v>417</v>
      </c>
      <c r="B13" s="106" t="s">
        <v>418</v>
      </c>
      <c r="C13" s="14" t="s">
        <v>421</v>
      </c>
      <c r="D13" s="107" t="s">
        <v>420</v>
      </c>
      <c r="E13" s="102"/>
    </row>
    <row r="14" spans="1:5" x14ac:dyDescent="0.25">
      <c r="A14" s="37" t="s">
        <v>417</v>
      </c>
      <c r="B14" s="106" t="s">
        <v>418</v>
      </c>
      <c r="C14" s="14" t="s">
        <v>426</v>
      </c>
      <c r="D14" s="107" t="s">
        <v>420</v>
      </c>
      <c r="E14" s="104"/>
    </row>
    <row r="15" spans="1:5" x14ac:dyDescent="0.25">
      <c r="A15" s="17" t="s">
        <v>417</v>
      </c>
      <c r="B15" s="106" t="s">
        <v>418</v>
      </c>
      <c r="C15" s="17" t="s">
        <v>427</v>
      </c>
      <c r="D15" s="108" t="s">
        <v>420</v>
      </c>
    </row>
    <row r="16" spans="1:5" x14ac:dyDescent="0.25">
      <c r="A16" s="17" t="s">
        <v>417</v>
      </c>
      <c r="B16" s="106" t="s">
        <v>418</v>
      </c>
      <c r="C16" s="17" t="s">
        <v>428</v>
      </c>
      <c r="D16" s="106" t="s">
        <v>420</v>
      </c>
    </row>
    <row r="17" spans="1:4" x14ac:dyDescent="0.25">
      <c r="A17" s="17" t="s">
        <v>417</v>
      </c>
      <c r="B17" s="106" t="s">
        <v>418</v>
      </c>
      <c r="C17" s="17" t="s">
        <v>429</v>
      </c>
      <c r="D17" s="106" t="s">
        <v>420</v>
      </c>
    </row>
    <row r="18" spans="1:4" x14ac:dyDescent="0.25">
      <c r="A18" s="17" t="s">
        <v>417</v>
      </c>
      <c r="B18" s="106" t="s">
        <v>418</v>
      </c>
      <c r="C18" s="17" t="s">
        <v>430</v>
      </c>
      <c r="D18" s="106" t="s">
        <v>420</v>
      </c>
    </row>
    <row r="19" spans="1:4" x14ac:dyDescent="0.25">
      <c r="A19" s="17" t="s">
        <v>431</v>
      </c>
      <c r="B19" s="106" t="s">
        <v>432</v>
      </c>
      <c r="C19" s="17" t="s">
        <v>433</v>
      </c>
      <c r="D19" s="106" t="s">
        <v>434</v>
      </c>
    </row>
    <row r="20" spans="1:4" x14ac:dyDescent="0.25">
      <c r="A20" s="17" t="s">
        <v>435</v>
      </c>
      <c r="B20" s="106" t="s">
        <v>418</v>
      </c>
      <c r="C20" s="17" t="s">
        <v>425</v>
      </c>
      <c r="D20" s="106" t="s">
        <v>436</v>
      </c>
    </row>
    <row r="21" spans="1:4" x14ac:dyDescent="0.25">
      <c r="A21" s="17" t="s">
        <v>435</v>
      </c>
      <c r="B21" s="106" t="s">
        <v>418</v>
      </c>
      <c r="C21" s="17" t="s">
        <v>437</v>
      </c>
      <c r="D21" s="106" t="s">
        <v>436</v>
      </c>
    </row>
    <row r="22" spans="1:4" x14ac:dyDescent="0.25">
      <c r="A22" s="17" t="s">
        <v>435</v>
      </c>
      <c r="B22" s="106" t="s">
        <v>418</v>
      </c>
      <c r="C22" s="17" t="s">
        <v>438</v>
      </c>
      <c r="D22" s="106" t="s">
        <v>436</v>
      </c>
    </row>
    <row r="23" spans="1:4" x14ac:dyDescent="0.25">
      <c r="A23" s="17" t="s">
        <v>435</v>
      </c>
      <c r="B23" s="106" t="s">
        <v>418</v>
      </c>
      <c r="C23" s="17" t="s">
        <v>439</v>
      </c>
      <c r="D23" s="106" t="s">
        <v>436</v>
      </c>
    </row>
    <row r="24" spans="1:4" x14ac:dyDescent="0.25">
      <c r="A24" s="17" t="s">
        <v>435</v>
      </c>
      <c r="B24" s="106" t="s">
        <v>418</v>
      </c>
      <c r="C24" s="17" t="s">
        <v>440</v>
      </c>
      <c r="D24" s="106" t="s">
        <v>436</v>
      </c>
    </row>
    <row r="25" spans="1:4" x14ac:dyDescent="0.25">
      <c r="A25" s="17" t="s">
        <v>435</v>
      </c>
      <c r="B25" s="106" t="s">
        <v>418</v>
      </c>
      <c r="C25" s="17" t="s">
        <v>441</v>
      </c>
      <c r="D25" s="106" t="s">
        <v>436</v>
      </c>
    </row>
    <row r="26" spans="1:4" x14ac:dyDescent="0.25">
      <c r="A26" s="17" t="s">
        <v>435</v>
      </c>
      <c r="B26" s="106" t="s">
        <v>418</v>
      </c>
      <c r="C26" s="17" t="s">
        <v>442</v>
      </c>
      <c r="D26" s="106" t="s">
        <v>436</v>
      </c>
    </row>
    <row r="27" spans="1:4" x14ac:dyDescent="0.25">
      <c r="A27" s="119" t="s">
        <v>443</v>
      </c>
      <c r="B27" s="120"/>
      <c r="C27" s="120"/>
      <c r="D27" s="121"/>
    </row>
    <row r="28" spans="1:4" x14ac:dyDescent="0.25">
      <c r="A28" s="17" t="s">
        <v>444</v>
      </c>
      <c r="B28" s="106" t="s">
        <v>445</v>
      </c>
      <c r="C28" s="17" t="s">
        <v>415</v>
      </c>
      <c r="D28" s="106" t="s">
        <v>446</v>
      </c>
    </row>
    <row r="29" spans="1:4" x14ac:dyDescent="0.25">
      <c r="A29" s="17" t="s">
        <v>417</v>
      </c>
      <c r="B29" s="106" t="s">
        <v>418</v>
      </c>
      <c r="C29" s="17" t="s">
        <v>447</v>
      </c>
      <c r="D29" s="106" t="s">
        <v>420</v>
      </c>
    </row>
    <row r="30" spans="1:4" x14ac:dyDescent="0.25">
      <c r="A30" s="17" t="s">
        <v>417</v>
      </c>
      <c r="B30" s="106" t="s">
        <v>418</v>
      </c>
      <c r="C30" s="17" t="s">
        <v>428</v>
      </c>
      <c r="D30" s="106" t="s">
        <v>420</v>
      </c>
    </row>
    <row r="31" spans="1:4" x14ac:dyDescent="0.25">
      <c r="A31" s="17" t="s">
        <v>417</v>
      </c>
      <c r="B31" s="106" t="s">
        <v>418</v>
      </c>
      <c r="C31" s="17" t="s">
        <v>429</v>
      </c>
      <c r="D31" s="106" t="s">
        <v>420</v>
      </c>
    </row>
    <row r="32" spans="1:4" x14ac:dyDescent="0.25">
      <c r="A32" s="17" t="s">
        <v>417</v>
      </c>
      <c r="B32" s="106" t="s">
        <v>418</v>
      </c>
      <c r="C32" s="17" t="s">
        <v>430</v>
      </c>
      <c r="D32" s="106" t="s">
        <v>420</v>
      </c>
    </row>
    <row r="33" spans="1:4" x14ac:dyDescent="0.25">
      <c r="A33" s="17" t="s">
        <v>417</v>
      </c>
      <c r="B33" s="106" t="s">
        <v>418</v>
      </c>
      <c r="C33" s="17" t="s">
        <v>426</v>
      </c>
      <c r="D33" s="106" t="s">
        <v>420</v>
      </c>
    </row>
    <row r="34" spans="1:4" x14ac:dyDescent="0.25">
      <c r="A34" s="17" t="s">
        <v>417</v>
      </c>
      <c r="B34" s="106" t="s">
        <v>418</v>
      </c>
      <c r="C34" s="17" t="s">
        <v>448</v>
      </c>
      <c r="D34" s="106" t="s">
        <v>420</v>
      </c>
    </row>
    <row r="35" spans="1:4" x14ac:dyDescent="0.25">
      <c r="A35" s="17" t="s">
        <v>417</v>
      </c>
      <c r="B35" s="106" t="s">
        <v>418</v>
      </c>
      <c r="C35" s="17" t="s">
        <v>421</v>
      </c>
      <c r="D35" s="106" t="s">
        <v>420</v>
      </c>
    </row>
    <row r="36" spans="1:4" x14ac:dyDescent="0.25">
      <c r="A36" s="17" t="s">
        <v>449</v>
      </c>
      <c r="B36" s="106" t="s">
        <v>450</v>
      </c>
      <c r="C36" s="17" t="s">
        <v>415</v>
      </c>
      <c r="D36" s="106" t="s">
        <v>451</v>
      </c>
    </row>
    <row r="37" spans="1:4" x14ac:dyDescent="0.25">
      <c r="A37" s="17" t="s">
        <v>417</v>
      </c>
      <c r="B37" s="106" t="s">
        <v>418</v>
      </c>
      <c r="C37" s="17" t="s">
        <v>425</v>
      </c>
      <c r="D37" s="106" t="s">
        <v>420</v>
      </c>
    </row>
    <row r="38" spans="1:4" x14ac:dyDescent="0.25">
      <c r="A38" s="17" t="s">
        <v>417</v>
      </c>
      <c r="B38" s="106" t="s">
        <v>418</v>
      </c>
      <c r="C38" s="17" t="s">
        <v>428</v>
      </c>
      <c r="D38" s="106" t="s">
        <v>420</v>
      </c>
    </row>
    <row r="39" spans="1:4" x14ac:dyDescent="0.25">
      <c r="A39" s="17" t="s">
        <v>417</v>
      </c>
      <c r="B39" s="106" t="s">
        <v>418</v>
      </c>
      <c r="C39" s="17" t="s">
        <v>429</v>
      </c>
      <c r="D39" s="106" t="s">
        <v>420</v>
      </c>
    </row>
    <row r="40" spans="1:4" x14ac:dyDescent="0.25">
      <c r="A40" s="17" t="s">
        <v>417</v>
      </c>
      <c r="B40" s="106" t="s">
        <v>418</v>
      </c>
      <c r="C40" s="17" t="s">
        <v>430</v>
      </c>
      <c r="D40" s="106" t="s">
        <v>420</v>
      </c>
    </row>
    <row r="41" spans="1:4" x14ac:dyDescent="0.25">
      <c r="A41" s="17" t="s">
        <v>417</v>
      </c>
      <c r="B41" s="106" t="s">
        <v>418</v>
      </c>
      <c r="C41" s="17" t="s">
        <v>426</v>
      </c>
      <c r="D41" s="106" t="s">
        <v>420</v>
      </c>
    </row>
    <row r="42" spans="1:4" x14ac:dyDescent="0.25">
      <c r="A42" s="17" t="s">
        <v>417</v>
      </c>
      <c r="B42" s="106" t="s">
        <v>418</v>
      </c>
      <c r="C42" s="17" t="s">
        <v>448</v>
      </c>
      <c r="D42" s="106" t="s">
        <v>420</v>
      </c>
    </row>
    <row r="43" spans="1:4" x14ac:dyDescent="0.25">
      <c r="A43" s="17" t="s">
        <v>452</v>
      </c>
      <c r="B43" s="106" t="s">
        <v>453</v>
      </c>
      <c r="C43" s="17" t="s">
        <v>415</v>
      </c>
      <c r="D43" s="106" t="s">
        <v>454</v>
      </c>
    </row>
    <row r="44" spans="1:4" x14ac:dyDescent="0.25">
      <c r="A44" s="17" t="s">
        <v>417</v>
      </c>
      <c r="B44" s="106" t="s">
        <v>418</v>
      </c>
      <c r="C44" s="17" t="s">
        <v>447</v>
      </c>
      <c r="D44" s="106" t="s">
        <v>420</v>
      </c>
    </row>
    <row r="45" spans="1:4" x14ac:dyDescent="0.25">
      <c r="A45" s="17" t="s">
        <v>417</v>
      </c>
      <c r="B45" s="106" t="s">
        <v>418</v>
      </c>
      <c r="C45" s="17" t="s">
        <v>429</v>
      </c>
      <c r="D45" s="106" t="s">
        <v>420</v>
      </c>
    </row>
    <row r="46" spans="1:4" x14ac:dyDescent="0.25">
      <c r="A46" s="17" t="s">
        <v>417</v>
      </c>
      <c r="B46" s="106" t="s">
        <v>418</v>
      </c>
      <c r="C46" s="17" t="s">
        <v>430</v>
      </c>
      <c r="D46" s="106" t="s">
        <v>420</v>
      </c>
    </row>
    <row r="47" spans="1:4" x14ac:dyDescent="0.25">
      <c r="A47" s="17" t="s">
        <v>417</v>
      </c>
      <c r="B47" s="106" t="s">
        <v>418</v>
      </c>
      <c r="C47" s="17" t="s">
        <v>448</v>
      </c>
      <c r="D47" s="106" t="s">
        <v>418</v>
      </c>
    </row>
    <row r="48" spans="1:4" x14ac:dyDescent="0.25">
      <c r="A48" s="111" t="s">
        <v>455</v>
      </c>
    </row>
    <row r="49" spans="1:1" x14ac:dyDescent="0.25">
      <c r="A49" s="10" t="s">
        <v>96</v>
      </c>
    </row>
  </sheetData>
  <mergeCells count="2">
    <mergeCell ref="A7:D7"/>
    <mergeCell ref="A27:D27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8AACB6-ADE4-4916-9E9B-C3F05D7E4855}">
  <dimension ref="A1:D12"/>
  <sheetViews>
    <sheetView workbookViewId="0">
      <selection activeCell="A12" sqref="A12"/>
    </sheetView>
  </sheetViews>
  <sheetFormatPr defaultRowHeight="15" x14ac:dyDescent="0.25"/>
  <cols>
    <col min="1" max="1" width="55.28515625" customWidth="1"/>
    <col min="2" max="2" width="37.28515625" style="2" customWidth="1"/>
    <col min="3" max="3" width="29.42578125" bestFit="1" customWidth="1"/>
    <col min="4" max="4" width="17.7109375" bestFit="1" customWidth="1"/>
  </cols>
  <sheetData>
    <row r="1" spans="1:4" x14ac:dyDescent="0.25">
      <c r="A1" s="7" t="s">
        <v>64</v>
      </c>
      <c r="B1" s="7">
        <v>23</v>
      </c>
    </row>
    <row r="2" spans="1:4" x14ac:dyDescent="0.25">
      <c r="A2" s="8" t="s">
        <v>456</v>
      </c>
      <c r="B2" s="8"/>
    </row>
    <row r="3" spans="1:4" x14ac:dyDescent="0.25">
      <c r="A3" s="7"/>
      <c r="B3" s="8"/>
    </row>
    <row r="4" spans="1:4" x14ac:dyDescent="0.25">
      <c r="A4" s="10" t="str">
        <f>HYPERLINK("#'OBSAH'!A1","Naspäť na obsah")</f>
        <v>Naspäť na obsah</v>
      </c>
      <c r="B4" s="8"/>
    </row>
    <row r="5" spans="1:4" x14ac:dyDescent="0.25">
      <c r="A5" s="1"/>
    </row>
    <row r="6" spans="1:4" s="3" customFormat="1" x14ac:dyDescent="0.25">
      <c r="A6" s="32"/>
      <c r="B6" s="32" t="s">
        <v>457</v>
      </c>
      <c r="C6" s="32" t="s">
        <v>458</v>
      </c>
      <c r="D6" s="32" t="s">
        <v>459</v>
      </c>
    </row>
    <row r="7" spans="1:4" x14ac:dyDescent="0.25">
      <c r="A7" s="17" t="s">
        <v>460</v>
      </c>
      <c r="B7" s="36">
        <v>6337185</v>
      </c>
      <c r="C7" s="36">
        <v>5004</v>
      </c>
      <c r="D7" s="36">
        <v>1266</v>
      </c>
    </row>
    <row r="8" spans="1:4" x14ac:dyDescent="0.25">
      <c r="A8" s="17" t="s">
        <v>461</v>
      </c>
      <c r="B8" s="36">
        <v>2041544</v>
      </c>
      <c r="C8" s="36">
        <v>7536</v>
      </c>
      <c r="D8" s="36">
        <v>271</v>
      </c>
    </row>
    <row r="9" spans="1:4" x14ac:dyDescent="0.25">
      <c r="A9" s="37" t="s">
        <v>248</v>
      </c>
      <c r="B9" s="38">
        <v>8378729</v>
      </c>
      <c r="C9" s="38">
        <v>12540</v>
      </c>
      <c r="D9" s="38">
        <v>668</v>
      </c>
    </row>
    <row r="10" spans="1:4" x14ac:dyDescent="0.25">
      <c r="A10" s="17" t="s">
        <v>462</v>
      </c>
      <c r="B10" s="36"/>
      <c r="C10" s="36"/>
      <c r="D10" s="36">
        <v>996</v>
      </c>
    </row>
    <row r="11" spans="1:4" x14ac:dyDescent="0.25">
      <c r="A11" s="37" t="s">
        <v>463</v>
      </c>
      <c r="B11" s="38"/>
      <c r="C11" s="38"/>
      <c r="D11" s="38">
        <v>1195</v>
      </c>
    </row>
    <row r="12" spans="1:4" x14ac:dyDescent="0.25">
      <c r="A12" s="10" t="s">
        <v>96</v>
      </c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608F18-9502-4A20-A47C-74490FC74A33}">
  <dimension ref="A1:D11"/>
  <sheetViews>
    <sheetView workbookViewId="0">
      <selection activeCell="A10" sqref="A10"/>
    </sheetView>
  </sheetViews>
  <sheetFormatPr defaultRowHeight="15" x14ac:dyDescent="0.25"/>
  <cols>
    <col min="1" max="1" width="55.28515625" customWidth="1"/>
    <col min="2" max="2" width="37.28515625" style="2" customWidth="1"/>
    <col min="3" max="3" width="29.42578125" bestFit="1" customWidth="1"/>
    <col min="4" max="4" width="17.7109375" bestFit="1" customWidth="1"/>
  </cols>
  <sheetData>
    <row r="1" spans="1:4" x14ac:dyDescent="0.25">
      <c r="A1" s="7" t="s">
        <v>64</v>
      </c>
      <c r="B1" s="7">
        <v>24</v>
      </c>
    </row>
    <row r="2" spans="1:4" x14ac:dyDescent="0.25">
      <c r="A2" s="8" t="s">
        <v>464</v>
      </c>
      <c r="B2" s="8"/>
    </row>
    <row r="3" spans="1:4" x14ac:dyDescent="0.25">
      <c r="A3" s="7"/>
      <c r="B3" s="8"/>
    </row>
    <row r="4" spans="1:4" x14ac:dyDescent="0.25">
      <c r="A4" s="10" t="str">
        <f>HYPERLINK("#'OBSAH'!A1","Naspäť na obsah")</f>
        <v>Naspäť na obsah</v>
      </c>
      <c r="B4" s="8"/>
    </row>
    <row r="5" spans="1:4" x14ac:dyDescent="0.25">
      <c r="A5" s="1"/>
    </row>
    <row r="6" spans="1:4" s="3" customFormat="1" x14ac:dyDescent="0.25">
      <c r="A6" s="32" t="s">
        <v>465</v>
      </c>
      <c r="B6" s="32">
        <v>2018</v>
      </c>
      <c r="C6" s="32">
        <v>2019</v>
      </c>
      <c r="D6" s="32">
        <v>2020</v>
      </c>
    </row>
    <row r="7" spans="1:4" x14ac:dyDescent="0.25">
      <c r="A7" s="17" t="s">
        <v>460</v>
      </c>
      <c r="B7" s="36">
        <v>1942476</v>
      </c>
      <c r="C7" s="36">
        <v>2064928</v>
      </c>
      <c r="D7" s="36">
        <v>2329781</v>
      </c>
    </row>
    <row r="8" spans="1:4" x14ac:dyDescent="0.25">
      <c r="A8" s="17" t="s">
        <v>461</v>
      </c>
      <c r="B8" s="36">
        <v>700984</v>
      </c>
      <c r="C8" s="36">
        <v>656044</v>
      </c>
      <c r="D8" s="36">
        <v>684517</v>
      </c>
    </row>
    <row r="9" spans="1:4" x14ac:dyDescent="0.25">
      <c r="A9" s="37" t="s">
        <v>248</v>
      </c>
      <c r="B9" s="38">
        <v>2643460</v>
      </c>
      <c r="C9" s="38">
        <v>2720971</v>
      </c>
      <c r="D9" s="38">
        <v>3014297</v>
      </c>
    </row>
    <row r="10" spans="1:4" x14ac:dyDescent="0.25">
      <c r="A10" s="10" t="s">
        <v>96</v>
      </c>
    </row>
    <row r="11" spans="1:4" x14ac:dyDescent="0.25">
      <c r="A11" s="87" t="s">
        <v>466</v>
      </c>
    </row>
  </sheetData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84CBCE-8D51-4157-9E82-E8AE4751DE04}">
  <dimension ref="A1:G519"/>
  <sheetViews>
    <sheetView topLeftCell="A500" zoomScale="70" zoomScaleNormal="70" workbookViewId="0">
      <selection activeCell="A519" sqref="A519"/>
    </sheetView>
  </sheetViews>
  <sheetFormatPr defaultRowHeight="14.25" x14ac:dyDescent="0.2"/>
  <cols>
    <col min="1" max="1" width="52.140625" style="8" bestFit="1" customWidth="1"/>
    <col min="2" max="2" width="43.28515625" style="8" bestFit="1" customWidth="1"/>
    <col min="3" max="6" width="14.5703125" style="34" bestFit="1" customWidth="1"/>
    <col min="7" max="7" width="16.85546875" style="34" bestFit="1" customWidth="1"/>
    <col min="8" max="16384" width="9.140625" style="8"/>
  </cols>
  <sheetData>
    <row r="1" spans="1:7" x14ac:dyDescent="0.2">
      <c r="A1" s="7" t="s">
        <v>64</v>
      </c>
      <c r="B1" s="7">
        <v>25</v>
      </c>
    </row>
    <row r="2" spans="1:7" x14ac:dyDescent="0.2">
      <c r="A2" s="8" t="s">
        <v>467</v>
      </c>
    </row>
    <row r="3" spans="1:7" x14ac:dyDescent="0.2">
      <c r="A3" s="7"/>
    </row>
    <row r="4" spans="1:7" x14ac:dyDescent="0.2">
      <c r="A4" s="10" t="str">
        <f>HYPERLINK("#'OBSAH'!A1","Naspäť na obsah")</f>
        <v>Naspäť na obsah</v>
      </c>
    </row>
    <row r="5" spans="1:7" x14ac:dyDescent="0.2">
      <c r="A5" s="7"/>
    </row>
    <row r="7" spans="1:7" x14ac:dyDescent="0.2">
      <c r="A7" s="32" t="s">
        <v>468</v>
      </c>
      <c r="B7" s="32" t="s">
        <v>469</v>
      </c>
      <c r="C7" s="33" t="s">
        <v>470</v>
      </c>
      <c r="D7" s="33" t="s">
        <v>471</v>
      </c>
      <c r="E7" s="33" t="s">
        <v>472</v>
      </c>
      <c r="F7" s="33" t="s">
        <v>473</v>
      </c>
      <c r="G7" s="33" t="s">
        <v>474</v>
      </c>
    </row>
    <row r="8" spans="1:7" x14ac:dyDescent="0.2">
      <c r="A8" s="17" t="s">
        <v>475</v>
      </c>
      <c r="B8" s="28" t="s">
        <v>476</v>
      </c>
      <c r="C8" s="35">
        <v>340706.4</v>
      </c>
      <c r="D8" s="35">
        <v>318167.40000000002</v>
      </c>
      <c r="E8" s="35">
        <v>302654.93999999989</v>
      </c>
      <c r="F8" s="35">
        <v>387778.68</v>
      </c>
      <c r="G8" s="35">
        <v>1349307.42</v>
      </c>
    </row>
    <row r="9" spans="1:7" x14ac:dyDescent="0.2">
      <c r="A9" s="17" t="s">
        <v>475</v>
      </c>
      <c r="B9" s="28" t="s">
        <v>477</v>
      </c>
      <c r="C9" s="35"/>
      <c r="D9" s="35"/>
      <c r="E9" s="35"/>
      <c r="F9" s="35">
        <v>695860.5199999999</v>
      </c>
      <c r="G9" s="35">
        <v>695860.5199999999</v>
      </c>
    </row>
    <row r="10" spans="1:7" x14ac:dyDescent="0.2">
      <c r="A10" s="17" t="s">
        <v>475</v>
      </c>
      <c r="B10" s="28" t="s">
        <v>478</v>
      </c>
      <c r="C10" s="35">
        <v>109381.20000000001</v>
      </c>
      <c r="D10" s="35">
        <v>107850.00000000003</v>
      </c>
      <c r="E10" s="35">
        <v>106584.35999999999</v>
      </c>
      <c r="F10" s="35">
        <v>151434.00000000006</v>
      </c>
      <c r="G10" s="35">
        <v>475249.56000000011</v>
      </c>
    </row>
    <row r="11" spans="1:7" x14ac:dyDescent="0.2">
      <c r="A11" s="17" t="s">
        <v>475</v>
      </c>
      <c r="B11" s="28" t="s">
        <v>479</v>
      </c>
      <c r="C11" s="35">
        <v>119417.70999999998</v>
      </c>
      <c r="D11" s="35">
        <v>115177.34999999995</v>
      </c>
      <c r="E11" s="35">
        <v>108133.54999999994</v>
      </c>
      <c r="F11" s="35">
        <v>132395.54000000004</v>
      </c>
      <c r="G11" s="35">
        <v>475124.14999999991</v>
      </c>
    </row>
    <row r="12" spans="1:7" x14ac:dyDescent="0.2">
      <c r="A12" s="17" t="s">
        <v>475</v>
      </c>
      <c r="B12" s="28" t="s">
        <v>480</v>
      </c>
      <c r="C12" s="35">
        <v>168928.86000000002</v>
      </c>
      <c r="D12" s="35">
        <v>105170.9</v>
      </c>
      <c r="E12" s="35">
        <v>81689.569999999992</v>
      </c>
      <c r="F12" s="35">
        <v>58971.640000000007</v>
      </c>
      <c r="G12" s="35">
        <v>414760.97000000003</v>
      </c>
    </row>
    <row r="13" spans="1:7" x14ac:dyDescent="0.2">
      <c r="A13" s="17" t="s">
        <v>475</v>
      </c>
      <c r="B13" s="28" t="s">
        <v>481</v>
      </c>
      <c r="C13" s="35"/>
      <c r="D13" s="35">
        <v>74395.199999999997</v>
      </c>
      <c r="E13" s="35">
        <v>143180.06</v>
      </c>
      <c r="F13" s="35">
        <v>169322.38</v>
      </c>
      <c r="G13" s="35">
        <v>386897.64</v>
      </c>
    </row>
    <row r="14" spans="1:7" x14ac:dyDescent="0.2">
      <c r="A14" s="17" t="s">
        <v>475</v>
      </c>
      <c r="B14" s="28" t="s">
        <v>482</v>
      </c>
      <c r="C14" s="35"/>
      <c r="D14" s="35">
        <v>116716.14999999998</v>
      </c>
      <c r="E14" s="35">
        <v>122085.47999999997</v>
      </c>
      <c r="F14" s="35">
        <v>122889.72999999998</v>
      </c>
      <c r="G14" s="35">
        <v>361691.35999999993</v>
      </c>
    </row>
    <row r="15" spans="1:7" x14ac:dyDescent="0.2">
      <c r="A15" s="17" t="s">
        <v>483</v>
      </c>
      <c r="B15" s="28" t="s">
        <v>484</v>
      </c>
      <c r="C15" s="35">
        <v>4510.3099999999995</v>
      </c>
      <c r="D15" s="35">
        <v>8591.48</v>
      </c>
      <c r="E15" s="35">
        <v>160355</v>
      </c>
      <c r="F15" s="35">
        <v>187557.27</v>
      </c>
      <c r="G15" s="35">
        <v>361014.06</v>
      </c>
    </row>
    <row r="16" spans="1:7" x14ac:dyDescent="0.2">
      <c r="A16" s="17" t="s">
        <v>475</v>
      </c>
      <c r="B16" s="28" t="s">
        <v>485</v>
      </c>
      <c r="C16" s="35">
        <v>174538.86</v>
      </c>
      <c r="D16" s="35">
        <v>182351.16999999998</v>
      </c>
      <c r="E16" s="35"/>
      <c r="F16" s="35"/>
      <c r="G16" s="35">
        <v>356890.02999999997</v>
      </c>
    </row>
    <row r="17" spans="1:7" x14ac:dyDescent="0.2">
      <c r="A17" s="17" t="s">
        <v>475</v>
      </c>
      <c r="B17" s="28" t="s">
        <v>486</v>
      </c>
      <c r="C17" s="35"/>
      <c r="D17" s="35"/>
      <c r="E17" s="35">
        <v>192161.38</v>
      </c>
      <c r="F17" s="35">
        <v>149549.72</v>
      </c>
      <c r="G17" s="35">
        <v>341711.1</v>
      </c>
    </row>
    <row r="18" spans="1:7" x14ac:dyDescent="0.2">
      <c r="A18" s="17" t="s">
        <v>475</v>
      </c>
      <c r="B18" s="28" t="s">
        <v>487</v>
      </c>
      <c r="C18" s="35"/>
      <c r="D18" s="35"/>
      <c r="E18" s="35"/>
      <c r="F18" s="35">
        <v>335310.05</v>
      </c>
      <c r="G18" s="35">
        <v>335310.05</v>
      </c>
    </row>
    <row r="19" spans="1:7" x14ac:dyDescent="0.2">
      <c r="A19" s="17" t="s">
        <v>475</v>
      </c>
      <c r="B19" s="28" t="s">
        <v>488</v>
      </c>
      <c r="C19" s="35">
        <v>34133.870000000003</v>
      </c>
      <c r="D19" s="35">
        <v>112438.18000000001</v>
      </c>
      <c r="E19" s="35"/>
      <c r="F19" s="35">
        <v>180198.33</v>
      </c>
      <c r="G19" s="35">
        <v>326770.38</v>
      </c>
    </row>
    <row r="20" spans="1:7" x14ac:dyDescent="0.2">
      <c r="A20" s="17" t="s">
        <v>475</v>
      </c>
      <c r="B20" s="28" t="s">
        <v>489</v>
      </c>
      <c r="C20" s="35"/>
      <c r="D20" s="35">
        <v>57889.80000000001</v>
      </c>
      <c r="E20" s="35">
        <v>79193.760000000009</v>
      </c>
      <c r="F20" s="35">
        <v>146426.4</v>
      </c>
      <c r="G20" s="35">
        <v>283509.96000000002</v>
      </c>
    </row>
    <row r="21" spans="1:7" x14ac:dyDescent="0.2">
      <c r="A21" s="17" t="s">
        <v>475</v>
      </c>
      <c r="B21" s="28" t="s">
        <v>490</v>
      </c>
      <c r="C21" s="35">
        <v>30050</v>
      </c>
      <c r="D21" s="35">
        <v>40978.249999999993</v>
      </c>
      <c r="E21" s="35">
        <v>47103.76</v>
      </c>
      <c r="F21" s="35">
        <v>156520.35</v>
      </c>
      <c r="G21" s="35">
        <v>274652.36</v>
      </c>
    </row>
    <row r="22" spans="1:7" x14ac:dyDescent="0.2">
      <c r="A22" s="17" t="s">
        <v>475</v>
      </c>
      <c r="B22" s="28" t="s">
        <v>491</v>
      </c>
      <c r="C22" s="35"/>
      <c r="D22" s="35"/>
      <c r="E22" s="35">
        <v>235288.9</v>
      </c>
      <c r="F22" s="35"/>
      <c r="G22" s="35">
        <v>235288.9</v>
      </c>
    </row>
    <row r="23" spans="1:7" x14ac:dyDescent="0.2">
      <c r="A23" s="17" t="s">
        <v>475</v>
      </c>
      <c r="B23" s="28" t="s">
        <v>492</v>
      </c>
      <c r="C23" s="35"/>
      <c r="D23" s="35"/>
      <c r="E23" s="35">
        <v>102512.72999999994</v>
      </c>
      <c r="F23" s="35">
        <v>111957.03000000003</v>
      </c>
      <c r="G23" s="35">
        <v>214469.75999999995</v>
      </c>
    </row>
    <row r="24" spans="1:7" x14ac:dyDescent="0.2">
      <c r="A24" s="17" t="s">
        <v>475</v>
      </c>
      <c r="B24" s="28" t="s">
        <v>493</v>
      </c>
      <c r="C24" s="35"/>
      <c r="D24" s="35">
        <v>208356.45</v>
      </c>
      <c r="E24" s="35"/>
      <c r="F24" s="35"/>
      <c r="G24" s="35">
        <v>208356.45</v>
      </c>
    </row>
    <row r="25" spans="1:7" x14ac:dyDescent="0.2">
      <c r="A25" s="17" t="s">
        <v>475</v>
      </c>
      <c r="B25" s="28" t="s">
        <v>494</v>
      </c>
      <c r="C25" s="35">
        <v>51054.099999999991</v>
      </c>
      <c r="D25" s="35">
        <v>57406.76999999999</v>
      </c>
      <c r="E25" s="35">
        <v>54415.75</v>
      </c>
      <c r="F25" s="35">
        <v>45072.17</v>
      </c>
      <c r="G25" s="35">
        <v>207948.78999999998</v>
      </c>
    </row>
    <row r="26" spans="1:7" x14ac:dyDescent="0.2">
      <c r="A26" s="17" t="s">
        <v>475</v>
      </c>
      <c r="B26" s="28" t="s">
        <v>495</v>
      </c>
      <c r="C26" s="35"/>
      <c r="D26" s="35">
        <v>39437.890000000007</v>
      </c>
      <c r="E26" s="35">
        <v>80394.019999999946</v>
      </c>
      <c r="F26" s="35">
        <v>76910.360000000015</v>
      </c>
      <c r="G26" s="35">
        <v>196742.26999999996</v>
      </c>
    </row>
    <row r="27" spans="1:7" x14ac:dyDescent="0.2">
      <c r="A27" s="17" t="s">
        <v>475</v>
      </c>
      <c r="B27" s="28" t="s">
        <v>496</v>
      </c>
      <c r="C27" s="35">
        <v>118992.6</v>
      </c>
      <c r="D27" s="35">
        <v>28454.400000000005</v>
      </c>
      <c r="E27" s="35">
        <v>30945.599999999999</v>
      </c>
      <c r="F27" s="35"/>
      <c r="G27" s="35">
        <v>178392.6</v>
      </c>
    </row>
    <row r="28" spans="1:7" x14ac:dyDescent="0.2">
      <c r="A28" s="17" t="s">
        <v>475</v>
      </c>
      <c r="B28" s="28" t="s">
        <v>497</v>
      </c>
      <c r="C28" s="35"/>
      <c r="D28" s="35"/>
      <c r="E28" s="35"/>
      <c r="F28" s="35">
        <v>171195.96</v>
      </c>
      <c r="G28" s="35">
        <v>171195.96</v>
      </c>
    </row>
    <row r="29" spans="1:7" x14ac:dyDescent="0.2">
      <c r="A29" s="17" t="s">
        <v>475</v>
      </c>
      <c r="B29" s="28" t="s">
        <v>498</v>
      </c>
      <c r="C29" s="35">
        <v>151492.85</v>
      </c>
      <c r="D29" s="35">
        <v>7069.4699999999993</v>
      </c>
      <c r="E29" s="35"/>
      <c r="F29" s="35">
        <v>800.43</v>
      </c>
      <c r="G29" s="35">
        <v>159362.75</v>
      </c>
    </row>
    <row r="30" spans="1:7" x14ac:dyDescent="0.2">
      <c r="A30" s="17" t="s">
        <v>475</v>
      </c>
      <c r="B30" s="28" t="s">
        <v>499</v>
      </c>
      <c r="C30" s="35"/>
      <c r="D30" s="35"/>
      <c r="E30" s="35">
        <v>6444</v>
      </c>
      <c r="F30" s="35">
        <v>146754.20000000001</v>
      </c>
      <c r="G30" s="35">
        <v>153198.20000000001</v>
      </c>
    </row>
    <row r="31" spans="1:7" x14ac:dyDescent="0.2">
      <c r="A31" s="17" t="s">
        <v>475</v>
      </c>
      <c r="B31" s="28" t="s">
        <v>500</v>
      </c>
      <c r="C31" s="35">
        <v>110038.53</v>
      </c>
      <c r="D31" s="35">
        <v>41506.83</v>
      </c>
      <c r="E31" s="35"/>
      <c r="F31" s="35"/>
      <c r="G31" s="35">
        <v>151545.35999999999</v>
      </c>
    </row>
    <row r="32" spans="1:7" x14ac:dyDescent="0.2">
      <c r="A32" s="17" t="s">
        <v>475</v>
      </c>
      <c r="B32" s="28" t="s">
        <v>501</v>
      </c>
      <c r="C32" s="35">
        <v>39329.62000000001</v>
      </c>
      <c r="D32" s="35">
        <v>31474.250000000015</v>
      </c>
      <c r="E32" s="35">
        <v>34151.21</v>
      </c>
      <c r="F32" s="35">
        <v>36359.200000000012</v>
      </c>
      <c r="G32" s="35">
        <v>141314.28000000003</v>
      </c>
    </row>
    <row r="33" spans="1:7" x14ac:dyDescent="0.2">
      <c r="A33" s="17" t="s">
        <v>475</v>
      </c>
      <c r="B33" s="28" t="s">
        <v>502</v>
      </c>
      <c r="C33" s="35">
        <v>119015.71</v>
      </c>
      <c r="D33" s="35">
        <v>18940.28</v>
      </c>
      <c r="E33" s="35"/>
      <c r="F33" s="35">
        <v>1948.9</v>
      </c>
      <c r="G33" s="35">
        <v>139904.88999999998</v>
      </c>
    </row>
    <row r="34" spans="1:7" x14ac:dyDescent="0.2">
      <c r="A34" s="17" t="s">
        <v>475</v>
      </c>
      <c r="B34" s="28" t="s">
        <v>503</v>
      </c>
      <c r="C34" s="35">
        <v>92343.96000000005</v>
      </c>
      <c r="D34" s="35">
        <v>45396.549999999981</v>
      </c>
      <c r="E34" s="35"/>
      <c r="F34" s="35"/>
      <c r="G34" s="35">
        <v>137740.51000000004</v>
      </c>
    </row>
    <row r="35" spans="1:7" x14ac:dyDescent="0.2">
      <c r="A35" s="17" t="s">
        <v>475</v>
      </c>
      <c r="B35" s="28" t="s">
        <v>504</v>
      </c>
      <c r="C35" s="35"/>
      <c r="D35" s="35"/>
      <c r="E35" s="35"/>
      <c r="F35" s="35">
        <v>132454.79999999999</v>
      </c>
      <c r="G35" s="35">
        <v>132454.79999999999</v>
      </c>
    </row>
    <row r="36" spans="1:7" x14ac:dyDescent="0.2">
      <c r="A36" s="17" t="s">
        <v>475</v>
      </c>
      <c r="B36" s="28" t="s">
        <v>505</v>
      </c>
      <c r="C36" s="35">
        <v>37509.11</v>
      </c>
      <c r="D36" s="35">
        <v>45513.54</v>
      </c>
      <c r="E36" s="35">
        <v>45938.16</v>
      </c>
      <c r="F36" s="35">
        <v>1641.6</v>
      </c>
      <c r="G36" s="35">
        <v>130602.41</v>
      </c>
    </row>
    <row r="37" spans="1:7" x14ac:dyDescent="0.2">
      <c r="A37" s="17" t="s">
        <v>475</v>
      </c>
      <c r="B37" s="28" t="s">
        <v>506</v>
      </c>
      <c r="C37" s="35"/>
      <c r="D37" s="35">
        <v>126750.79000000001</v>
      </c>
      <c r="E37" s="35"/>
      <c r="F37" s="35"/>
      <c r="G37" s="35">
        <v>126750.79000000001</v>
      </c>
    </row>
    <row r="38" spans="1:7" x14ac:dyDescent="0.2">
      <c r="A38" s="17" t="s">
        <v>475</v>
      </c>
      <c r="B38" s="28" t="s">
        <v>507</v>
      </c>
      <c r="C38" s="35"/>
      <c r="D38" s="35"/>
      <c r="E38" s="35">
        <v>79876.27</v>
      </c>
      <c r="F38" s="35">
        <v>41893.800000000003</v>
      </c>
      <c r="G38" s="35">
        <v>121770.07</v>
      </c>
    </row>
    <row r="39" spans="1:7" x14ac:dyDescent="0.2">
      <c r="A39" s="17" t="s">
        <v>475</v>
      </c>
      <c r="B39" s="28" t="s">
        <v>508</v>
      </c>
      <c r="C39" s="35">
        <v>4956</v>
      </c>
      <c r="D39" s="35"/>
      <c r="E39" s="35">
        <v>21360</v>
      </c>
      <c r="F39" s="35">
        <v>91800</v>
      </c>
      <c r="G39" s="35">
        <v>118116</v>
      </c>
    </row>
    <row r="40" spans="1:7" x14ac:dyDescent="0.2">
      <c r="A40" s="17" t="s">
        <v>475</v>
      </c>
      <c r="B40" s="28" t="s">
        <v>509</v>
      </c>
      <c r="C40" s="35"/>
      <c r="D40" s="35"/>
      <c r="E40" s="35"/>
      <c r="F40" s="35">
        <v>118015.73999999999</v>
      </c>
      <c r="G40" s="35">
        <v>118015.73999999999</v>
      </c>
    </row>
    <row r="41" spans="1:7" x14ac:dyDescent="0.2">
      <c r="A41" s="17" t="s">
        <v>475</v>
      </c>
      <c r="B41" s="28" t="s">
        <v>510</v>
      </c>
      <c r="C41" s="35">
        <v>31949.1</v>
      </c>
      <c r="D41" s="35">
        <v>53989.24</v>
      </c>
      <c r="E41" s="35">
        <v>25567.380000000005</v>
      </c>
      <c r="F41" s="35">
        <v>4362.0499999999993</v>
      </c>
      <c r="G41" s="35">
        <v>115867.77</v>
      </c>
    </row>
    <row r="42" spans="1:7" x14ac:dyDescent="0.2">
      <c r="A42" s="17" t="s">
        <v>475</v>
      </c>
      <c r="B42" s="28" t="s">
        <v>511</v>
      </c>
      <c r="C42" s="35">
        <v>67028.689999999973</v>
      </c>
      <c r="D42" s="35">
        <v>46861.05000000001</v>
      </c>
      <c r="E42" s="35"/>
      <c r="F42" s="35"/>
      <c r="G42" s="35">
        <v>113889.73999999999</v>
      </c>
    </row>
    <row r="43" spans="1:7" x14ac:dyDescent="0.2">
      <c r="A43" s="17" t="s">
        <v>475</v>
      </c>
      <c r="B43" s="28" t="s">
        <v>512</v>
      </c>
      <c r="C43" s="35">
        <v>113472.81</v>
      </c>
      <c r="D43" s="35"/>
      <c r="E43" s="35"/>
      <c r="F43" s="35"/>
      <c r="G43" s="35">
        <v>113472.81</v>
      </c>
    </row>
    <row r="44" spans="1:7" x14ac:dyDescent="0.2">
      <c r="A44" s="17" t="s">
        <v>475</v>
      </c>
      <c r="B44" s="28" t="s">
        <v>513</v>
      </c>
      <c r="C44" s="35">
        <v>111139.64000000001</v>
      </c>
      <c r="D44" s="35"/>
      <c r="E44" s="35"/>
      <c r="F44" s="35"/>
      <c r="G44" s="35">
        <v>111139.64000000001</v>
      </c>
    </row>
    <row r="45" spans="1:7" x14ac:dyDescent="0.2">
      <c r="A45" s="17" t="s">
        <v>475</v>
      </c>
      <c r="B45" s="28" t="s">
        <v>514</v>
      </c>
      <c r="C45" s="35">
        <v>25053.899999999998</v>
      </c>
      <c r="D45" s="35">
        <v>85357.63</v>
      </c>
      <c r="E45" s="35"/>
      <c r="F45" s="35"/>
      <c r="G45" s="35">
        <v>110411.53</v>
      </c>
    </row>
    <row r="46" spans="1:7" x14ac:dyDescent="0.2">
      <c r="A46" s="17" t="s">
        <v>475</v>
      </c>
      <c r="B46" s="28" t="s">
        <v>515</v>
      </c>
      <c r="C46" s="35"/>
      <c r="D46" s="35"/>
      <c r="E46" s="35"/>
      <c r="F46" s="35">
        <v>107518.2</v>
      </c>
      <c r="G46" s="35">
        <v>107518.2</v>
      </c>
    </row>
    <row r="47" spans="1:7" x14ac:dyDescent="0.2">
      <c r="A47" s="17" t="s">
        <v>475</v>
      </c>
      <c r="B47" s="28" t="s">
        <v>516</v>
      </c>
      <c r="C47" s="35">
        <v>1954.3000000000002</v>
      </c>
      <c r="D47" s="35">
        <v>23088.51</v>
      </c>
      <c r="E47" s="35">
        <v>45778.54000000003</v>
      </c>
      <c r="F47" s="35">
        <v>26025.620000000003</v>
      </c>
      <c r="G47" s="35">
        <v>96846.97000000003</v>
      </c>
    </row>
    <row r="48" spans="1:7" x14ac:dyDescent="0.2">
      <c r="A48" s="17" t="s">
        <v>475</v>
      </c>
      <c r="B48" s="28" t="s">
        <v>517</v>
      </c>
      <c r="C48" s="35"/>
      <c r="D48" s="35"/>
      <c r="E48" s="35">
        <v>5177.9799999999996</v>
      </c>
      <c r="F48" s="35">
        <v>88267.91</v>
      </c>
      <c r="G48" s="35">
        <v>93445.89</v>
      </c>
    </row>
    <row r="49" spans="1:7" x14ac:dyDescent="0.2">
      <c r="A49" s="17" t="s">
        <v>475</v>
      </c>
      <c r="B49" s="28" t="s">
        <v>518</v>
      </c>
      <c r="C49" s="35">
        <v>28788.830000000013</v>
      </c>
      <c r="D49" s="35">
        <v>21658.27</v>
      </c>
      <c r="E49" s="35">
        <v>14925.340000000017</v>
      </c>
      <c r="F49" s="35">
        <v>20349.340000000004</v>
      </c>
      <c r="G49" s="35">
        <v>85721.780000000028</v>
      </c>
    </row>
    <row r="50" spans="1:7" x14ac:dyDescent="0.2">
      <c r="A50" s="17" t="s">
        <v>475</v>
      </c>
      <c r="B50" s="28" t="s">
        <v>519</v>
      </c>
      <c r="C50" s="35">
        <v>13711.8</v>
      </c>
      <c r="D50" s="35">
        <v>20315.690000000002</v>
      </c>
      <c r="E50" s="35">
        <v>13061.130000000001</v>
      </c>
      <c r="F50" s="35">
        <v>33948.93</v>
      </c>
      <c r="G50" s="35">
        <v>81037.550000000017</v>
      </c>
    </row>
    <row r="51" spans="1:7" x14ac:dyDescent="0.2">
      <c r="A51" s="17" t="s">
        <v>475</v>
      </c>
      <c r="B51" s="28" t="s">
        <v>520</v>
      </c>
      <c r="C51" s="35"/>
      <c r="D51" s="35">
        <v>38201.21</v>
      </c>
      <c r="E51" s="35">
        <v>41708.729999999996</v>
      </c>
      <c r="F51" s="35"/>
      <c r="G51" s="35">
        <v>79909.94</v>
      </c>
    </row>
    <row r="52" spans="1:7" x14ac:dyDescent="0.2">
      <c r="A52" s="17" t="s">
        <v>475</v>
      </c>
      <c r="B52" s="28" t="s">
        <v>521</v>
      </c>
      <c r="C52" s="35"/>
      <c r="D52" s="35"/>
      <c r="E52" s="35">
        <v>77685.14</v>
      </c>
      <c r="F52" s="35"/>
      <c r="G52" s="35">
        <v>77685.14</v>
      </c>
    </row>
    <row r="53" spans="1:7" x14ac:dyDescent="0.2">
      <c r="A53" s="17" t="s">
        <v>475</v>
      </c>
      <c r="B53" s="28" t="s">
        <v>522</v>
      </c>
      <c r="C53" s="35">
        <v>17570.580000000002</v>
      </c>
      <c r="D53" s="35">
        <v>17427.990000000002</v>
      </c>
      <c r="E53" s="35">
        <v>19824.120000000003</v>
      </c>
      <c r="F53" s="35">
        <v>19970.480000000003</v>
      </c>
      <c r="G53" s="35">
        <v>74793.170000000013</v>
      </c>
    </row>
    <row r="54" spans="1:7" x14ac:dyDescent="0.2">
      <c r="A54" s="17" t="s">
        <v>475</v>
      </c>
      <c r="B54" s="28" t="s">
        <v>523</v>
      </c>
      <c r="C54" s="35"/>
      <c r="D54" s="35">
        <v>44429.8</v>
      </c>
      <c r="E54" s="35"/>
      <c r="F54" s="35">
        <v>29129.8</v>
      </c>
      <c r="G54" s="35">
        <v>73559.600000000006</v>
      </c>
    </row>
    <row r="55" spans="1:7" x14ac:dyDescent="0.2">
      <c r="A55" s="17" t="s">
        <v>475</v>
      </c>
      <c r="B55" s="28" t="s">
        <v>524</v>
      </c>
      <c r="C55" s="35"/>
      <c r="D55" s="35">
        <v>71098.040000000008</v>
      </c>
      <c r="E55" s="35"/>
      <c r="F55" s="35"/>
      <c r="G55" s="35">
        <v>71098.040000000008</v>
      </c>
    </row>
    <row r="56" spans="1:7" x14ac:dyDescent="0.2">
      <c r="A56" s="17" t="s">
        <v>475</v>
      </c>
      <c r="B56" s="28" t="s">
        <v>525</v>
      </c>
      <c r="C56" s="35"/>
      <c r="D56" s="35"/>
      <c r="E56" s="35">
        <v>14304</v>
      </c>
      <c r="F56" s="35">
        <v>54920</v>
      </c>
      <c r="G56" s="35">
        <v>69224</v>
      </c>
    </row>
    <row r="57" spans="1:7" x14ac:dyDescent="0.2">
      <c r="A57" s="17" t="s">
        <v>475</v>
      </c>
      <c r="B57" s="28" t="s">
        <v>526</v>
      </c>
      <c r="C57" s="35"/>
      <c r="D57" s="35">
        <v>67719.599999999991</v>
      </c>
      <c r="E57" s="35"/>
      <c r="F57" s="35"/>
      <c r="G57" s="35">
        <v>67719.599999999991</v>
      </c>
    </row>
    <row r="58" spans="1:7" x14ac:dyDescent="0.2">
      <c r="A58" s="17" t="s">
        <v>475</v>
      </c>
      <c r="B58" s="28" t="s">
        <v>527</v>
      </c>
      <c r="C58" s="35"/>
      <c r="D58" s="35"/>
      <c r="E58" s="35"/>
      <c r="F58" s="35">
        <v>65370.53</v>
      </c>
      <c r="G58" s="35">
        <v>65370.53</v>
      </c>
    </row>
    <row r="59" spans="1:7" x14ac:dyDescent="0.2">
      <c r="A59" s="17" t="s">
        <v>475</v>
      </c>
      <c r="B59" s="28" t="s">
        <v>528</v>
      </c>
      <c r="C59" s="35"/>
      <c r="D59" s="35">
        <v>59988</v>
      </c>
      <c r="E59" s="35"/>
      <c r="F59" s="35"/>
      <c r="G59" s="35">
        <v>59988</v>
      </c>
    </row>
    <row r="60" spans="1:7" x14ac:dyDescent="0.2">
      <c r="A60" s="17" t="s">
        <v>475</v>
      </c>
      <c r="B60" s="28" t="s">
        <v>529</v>
      </c>
      <c r="C60" s="35">
        <v>9173</v>
      </c>
      <c r="D60" s="35">
        <v>15937.5</v>
      </c>
      <c r="E60" s="35">
        <v>24118.75</v>
      </c>
      <c r="F60" s="35">
        <v>8887.5</v>
      </c>
      <c r="G60" s="35">
        <v>58116.75</v>
      </c>
    </row>
    <row r="61" spans="1:7" x14ac:dyDescent="0.2">
      <c r="A61" s="17" t="s">
        <v>475</v>
      </c>
      <c r="B61" s="28" t="s">
        <v>530</v>
      </c>
      <c r="C61" s="35">
        <v>6960</v>
      </c>
      <c r="D61" s="35">
        <v>27480</v>
      </c>
      <c r="E61" s="35">
        <v>9996</v>
      </c>
      <c r="F61" s="35">
        <v>12960</v>
      </c>
      <c r="G61" s="35">
        <v>57396</v>
      </c>
    </row>
    <row r="62" spans="1:7" x14ac:dyDescent="0.2">
      <c r="A62" s="17" t="s">
        <v>475</v>
      </c>
      <c r="B62" s="28" t="s">
        <v>531</v>
      </c>
      <c r="C62" s="35">
        <v>4109.3999999999996</v>
      </c>
      <c r="D62" s="35">
        <v>12767.830000000002</v>
      </c>
      <c r="E62" s="35">
        <v>20821.199999999997</v>
      </c>
      <c r="F62" s="35">
        <v>19633.200000000004</v>
      </c>
      <c r="G62" s="35">
        <v>57331.630000000005</v>
      </c>
    </row>
    <row r="63" spans="1:7" x14ac:dyDescent="0.2">
      <c r="A63" s="17" t="s">
        <v>483</v>
      </c>
      <c r="B63" s="28" t="s">
        <v>532</v>
      </c>
      <c r="C63" s="35"/>
      <c r="D63" s="35">
        <v>33729</v>
      </c>
      <c r="E63" s="35">
        <v>18285</v>
      </c>
      <c r="F63" s="35">
        <v>4958</v>
      </c>
      <c r="G63" s="35">
        <v>56972</v>
      </c>
    </row>
    <row r="64" spans="1:7" x14ac:dyDescent="0.2">
      <c r="A64" s="17" t="s">
        <v>475</v>
      </c>
      <c r="B64" s="28" t="s">
        <v>533</v>
      </c>
      <c r="C64" s="35">
        <v>56756.990000000005</v>
      </c>
      <c r="D64" s="35"/>
      <c r="E64" s="35"/>
      <c r="F64" s="35"/>
      <c r="G64" s="35">
        <v>56756.990000000005</v>
      </c>
    </row>
    <row r="65" spans="1:7" x14ac:dyDescent="0.2">
      <c r="A65" s="17" t="s">
        <v>475</v>
      </c>
      <c r="B65" s="28" t="s">
        <v>534</v>
      </c>
      <c r="C65" s="35">
        <v>10389.729999999998</v>
      </c>
      <c r="D65" s="35">
        <v>19446.60999999999</v>
      </c>
      <c r="E65" s="35">
        <v>10820.39</v>
      </c>
      <c r="F65" s="35">
        <v>12849.580000000016</v>
      </c>
      <c r="G65" s="35">
        <v>53506.310000000005</v>
      </c>
    </row>
    <row r="66" spans="1:7" x14ac:dyDescent="0.2">
      <c r="A66" s="17" t="s">
        <v>475</v>
      </c>
      <c r="B66" s="28" t="s">
        <v>535</v>
      </c>
      <c r="C66" s="35">
        <v>52775.82</v>
      </c>
      <c r="D66" s="35"/>
      <c r="E66" s="35"/>
      <c r="F66" s="35"/>
      <c r="G66" s="35">
        <v>52775.82</v>
      </c>
    </row>
    <row r="67" spans="1:7" x14ac:dyDescent="0.2">
      <c r="A67" s="17" t="s">
        <v>475</v>
      </c>
      <c r="B67" s="28" t="s">
        <v>536</v>
      </c>
      <c r="C67" s="35">
        <v>51761.61</v>
      </c>
      <c r="D67" s="35"/>
      <c r="E67" s="35"/>
      <c r="F67" s="35"/>
      <c r="G67" s="35">
        <v>51761.61</v>
      </c>
    </row>
    <row r="68" spans="1:7" x14ac:dyDescent="0.2">
      <c r="A68" s="17" t="s">
        <v>475</v>
      </c>
      <c r="B68" s="28" t="s">
        <v>537</v>
      </c>
      <c r="C68" s="35"/>
      <c r="D68" s="35">
        <v>50464.17</v>
      </c>
      <c r="E68" s="35"/>
      <c r="F68" s="35"/>
      <c r="G68" s="35">
        <v>50464.17</v>
      </c>
    </row>
    <row r="69" spans="1:7" x14ac:dyDescent="0.2">
      <c r="A69" s="17" t="s">
        <v>475</v>
      </c>
      <c r="B69" s="28" t="s">
        <v>538</v>
      </c>
      <c r="C69" s="35"/>
      <c r="D69" s="35">
        <v>10100</v>
      </c>
      <c r="E69" s="35">
        <v>11259</v>
      </c>
      <c r="F69" s="35">
        <v>28541</v>
      </c>
      <c r="G69" s="35">
        <v>49900</v>
      </c>
    </row>
    <row r="70" spans="1:7" x14ac:dyDescent="0.2">
      <c r="A70" s="17" t="s">
        <v>475</v>
      </c>
      <c r="B70" s="28" t="s">
        <v>539</v>
      </c>
      <c r="C70" s="35">
        <v>48084.689999999995</v>
      </c>
      <c r="D70" s="35"/>
      <c r="E70" s="35"/>
      <c r="F70" s="35"/>
      <c r="G70" s="35">
        <v>48084.689999999995</v>
      </c>
    </row>
    <row r="71" spans="1:7" x14ac:dyDescent="0.2">
      <c r="A71" s="17" t="s">
        <v>475</v>
      </c>
      <c r="B71" s="28" t="s">
        <v>540</v>
      </c>
      <c r="C71" s="35">
        <v>15514.739999999998</v>
      </c>
      <c r="D71" s="35">
        <v>12020.41</v>
      </c>
      <c r="E71" s="35">
        <v>14319.08</v>
      </c>
      <c r="F71" s="35">
        <v>5429.09</v>
      </c>
      <c r="G71" s="35">
        <v>47283.319999999992</v>
      </c>
    </row>
    <row r="72" spans="1:7" x14ac:dyDescent="0.2">
      <c r="A72" s="17" t="s">
        <v>475</v>
      </c>
      <c r="B72" s="28" t="s">
        <v>541</v>
      </c>
      <c r="C72" s="35">
        <v>240</v>
      </c>
      <c r="D72" s="35">
        <v>46648</v>
      </c>
      <c r="E72" s="35"/>
      <c r="F72" s="35"/>
      <c r="G72" s="35">
        <v>46888</v>
      </c>
    </row>
    <row r="73" spans="1:7" x14ac:dyDescent="0.2">
      <c r="A73" s="17" t="s">
        <v>475</v>
      </c>
      <c r="B73" s="28" t="s">
        <v>542</v>
      </c>
      <c r="C73" s="35"/>
      <c r="D73" s="35"/>
      <c r="E73" s="35"/>
      <c r="F73" s="35">
        <v>45818.17</v>
      </c>
      <c r="G73" s="35">
        <v>45818.17</v>
      </c>
    </row>
    <row r="74" spans="1:7" x14ac:dyDescent="0.2">
      <c r="A74" s="17" t="s">
        <v>475</v>
      </c>
      <c r="B74" s="28" t="s">
        <v>543</v>
      </c>
      <c r="C74" s="35">
        <v>15114.25</v>
      </c>
      <c r="D74" s="35">
        <v>16870</v>
      </c>
      <c r="E74" s="35">
        <v>12070</v>
      </c>
      <c r="F74" s="35">
        <v>1150</v>
      </c>
      <c r="G74" s="35">
        <v>45204.25</v>
      </c>
    </row>
    <row r="75" spans="1:7" x14ac:dyDescent="0.2">
      <c r="A75" s="17" t="s">
        <v>475</v>
      </c>
      <c r="B75" s="28" t="s">
        <v>544</v>
      </c>
      <c r="C75" s="35">
        <v>12526.59</v>
      </c>
      <c r="D75" s="35">
        <v>4214.2999999999993</v>
      </c>
      <c r="E75" s="35">
        <v>17402.439999999995</v>
      </c>
      <c r="F75" s="35">
        <v>8952.4900000000016</v>
      </c>
      <c r="G75" s="35">
        <v>43095.819999999992</v>
      </c>
    </row>
    <row r="76" spans="1:7" x14ac:dyDescent="0.2">
      <c r="A76" s="17" t="s">
        <v>475</v>
      </c>
      <c r="B76" s="28" t="s">
        <v>545</v>
      </c>
      <c r="C76" s="35"/>
      <c r="D76" s="35">
        <v>36000</v>
      </c>
      <c r="E76" s="35"/>
      <c r="F76" s="35">
        <v>6480</v>
      </c>
      <c r="G76" s="35">
        <v>42480</v>
      </c>
    </row>
    <row r="77" spans="1:7" x14ac:dyDescent="0.2">
      <c r="A77" s="17" t="s">
        <v>475</v>
      </c>
      <c r="B77" s="28" t="s">
        <v>546</v>
      </c>
      <c r="C77" s="35">
        <v>2003.0000000000002</v>
      </c>
      <c r="D77" s="35">
        <v>4346</v>
      </c>
      <c r="E77" s="35">
        <v>7148.0000000000009</v>
      </c>
      <c r="F77" s="35">
        <v>28696.80000000001</v>
      </c>
      <c r="G77" s="35">
        <v>42193.80000000001</v>
      </c>
    </row>
    <row r="78" spans="1:7" x14ac:dyDescent="0.2">
      <c r="A78" s="17" t="s">
        <v>475</v>
      </c>
      <c r="B78" s="28" t="s">
        <v>547</v>
      </c>
      <c r="C78" s="35">
        <v>435.75</v>
      </c>
      <c r="D78" s="35">
        <v>14477.930000000002</v>
      </c>
      <c r="E78" s="35">
        <v>22066.570000000007</v>
      </c>
      <c r="F78" s="35">
        <v>4430.49</v>
      </c>
      <c r="G78" s="35">
        <v>41410.740000000005</v>
      </c>
    </row>
    <row r="79" spans="1:7" x14ac:dyDescent="0.2">
      <c r="A79" s="17" t="s">
        <v>475</v>
      </c>
      <c r="B79" s="28" t="s">
        <v>548</v>
      </c>
      <c r="C79" s="35">
        <v>3618.21</v>
      </c>
      <c r="D79" s="35">
        <v>10219.969999999999</v>
      </c>
      <c r="E79" s="35">
        <v>8916.2800000000007</v>
      </c>
      <c r="F79" s="35">
        <v>17804.330000000002</v>
      </c>
      <c r="G79" s="35">
        <v>40558.79</v>
      </c>
    </row>
    <row r="80" spans="1:7" x14ac:dyDescent="0.2">
      <c r="A80" s="17" t="s">
        <v>475</v>
      </c>
      <c r="B80" s="28" t="s">
        <v>549</v>
      </c>
      <c r="C80" s="35">
        <v>10080</v>
      </c>
      <c r="D80" s="35">
        <v>10080</v>
      </c>
      <c r="E80" s="35">
        <v>10080</v>
      </c>
      <c r="F80" s="35">
        <v>10080</v>
      </c>
      <c r="G80" s="35">
        <v>40320</v>
      </c>
    </row>
    <row r="81" spans="1:7" x14ac:dyDescent="0.2">
      <c r="A81" s="17" t="s">
        <v>475</v>
      </c>
      <c r="B81" s="28" t="s">
        <v>550</v>
      </c>
      <c r="C81" s="35"/>
      <c r="D81" s="35">
        <v>39471.599999999999</v>
      </c>
      <c r="E81" s="35"/>
      <c r="F81" s="35"/>
      <c r="G81" s="35">
        <v>39471.599999999999</v>
      </c>
    </row>
    <row r="82" spans="1:7" x14ac:dyDescent="0.2">
      <c r="A82" s="17" t="s">
        <v>475</v>
      </c>
      <c r="B82" s="28" t="s">
        <v>551</v>
      </c>
      <c r="C82" s="35">
        <v>10548.779999999999</v>
      </c>
      <c r="D82" s="35">
        <v>13672.2</v>
      </c>
      <c r="E82" s="35">
        <v>11646.000000000002</v>
      </c>
      <c r="F82" s="35">
        <v>3509.7599999999998</v>
      </c>
      <c r="G82" s="35">
        <v>39376.740000000005</v>
      </c>
    </row>
    <row r="83" spans="1:7" x14ac:dyDescent="0.2">
      <c r="A83" s="17" t="s">
        <v>475</v>
      </c>
      <c r="B83" s="28" t="s">
        <v>552</v>
      </c>
      <c r="C83" s="35">
        <v>10174.68</v>
      </c>
      <c r="D83" s="35">
        <v>14420.089999999997</v>
      </c>
      <c r="E83" s="35">
        <v>11281.240000000002</v>
      </c>
      <c r="F83" s="35">
        <v>3212.42</v>
      </c>
      <c r="G83" s="35">
        <v>39088.429999999993</v>
      </c>
    </row>
    <row r="84" spans="1:7" x14ac:dyDescent="0.2">
      <c r="A84" s="17" t="s">
        <v>475</v>
      </c>
      <c r="B84" s="28" t="s">
        <v>553</v>
      </c>
      <c r="C84" s="35">
        <v>10819.800000000001</v>
      </c>
      <c r="D84" s="35">
        <v>9745.2000000000007</v>
      </c>
      <c r="E84" s="35">
        <v>10510.400000000001</v>
      </c>
      <c r="F84" s="35">
        <v>6364.65</v>
      </c>
      <c r="G84" s="35">
        <v>37440.050000000003</v>
      </c>
    </row>
    <row r="85" spans="1:7" x14ac:dyDescent="0.2">
      <c r="A85" s="17" t="s">
        <v>475</v>
      </c>
      <c r="B85" s="28" t="s">
        <v>554</v>
      </c>
      <c r="C85" s="35">
        <v>8560</v>
      </c>
      <c r="D85" s="35">
        <v>9216</v>
      </c>
      <c r="E85" s="35">
        <v>8720</v>
      </c>
      <c r="F85" s="35">
        <v>7500</v>
      </c>
      <c r="G85" s="35">
        <v>33996</v>
      </c>
    </row>
    <row r="86" spans="1:7" x14ac:dyDescent="0.2">
      <c r="A86" s="17" t="s">
        <v>475</v>
      </c>
      <c r="B86" s="28" t="s">
        <v>555</v>
      </c>
      <c r="C86" s="35"/>
      <c r="D86" s="35">
        <v>33500</v>
      </c>
      <c r="E86" s="35"/>
      <c r="F86" s="35"/>
      <c r="G86" s="35">
        <v>33500</v>
      </c>
    </row>
    <row r="87" spans="1:7" x14ac:dyDescent="0.2">
      <c r="A87" s="17" t="s">
        <v>475</v>
      </c>
      <c r="B87" s="28" t="s">
        <v>556</v>
      </c>
      <c r="C87" s="35"/>
      <c r="D87" s="35"/>
      <c r="E87" s="35"/>
      <c r="F87" s="35">
        <v>32777.880000000005</v>
      </c>
      <c r="G87" s="35">
        <v>32777.880000000005</v>
      </c>
    </row>
    <row r="88" spans="1:7" x14ac:dyDescent="0.2">
      <c r="A88" s="17" t="s">
        <v>483</v>
      </c>
      <c r="B88" s="28" t="s">
        <v>557</v>
      </c>
      <c r="C88" s="35">
        <v>6700</v>
      </c>
      <c r="D88" s="35">
        <v>5953</v>
      </c>
      <c r="E88" s="35">
        <v>15345</v>
      </c>
      <c r="F88" s="35">
        <v>3825</v>
      </c>
      <c r="G88" s="35">
        <v>31823</v>
      </c>
    </row>
    <row r="89" spans="1:7" x14ac:dyDescent="0.2">
      <c r="A89" s="17" t="s">
        <v>475</v>
      </c>
      <c r="B89" s="28" t="s">
        <v>558</v>
      </c>
      <c r="C89" s="35"/>
      <c r="D89" s="35">
        <v>26708.2</v>
      </c>
      <c r="E89" s="35">
        <v>3380.12</v>
      </c>
      <c r="F89" s="35"/>
      <c r="G89" s="35">
        <v>30088.32</v>
      </c>
    </row>
    <row r="90" spans="1:7" x14ac:dyDescent="0.2">
      <c r="A90" s="17" t="s">
        <v>475</v>
      </c>
      <c r="B90" s="28" t="s">
        <v>559</v>
      </c>
      <c r="C90" s="35"/>
      <c r="D90" s="35"/>
      <c r="E90" s="35"/>
      <c r="F90" s="35">
        <v>27300</v>
      </c>
      <c r="G90" s="35">
        <v>27300</v>
      </c>
    </row>
    <row r="91" spans="1:7" x14ac:dyDescent="0.2">
      <c r="A91" s="17" t="s">
        <v>475</v>
      </c>
      <c r="B91" s="28" t="s">
        <v>560</v>
      </c>
      <c r="C91" s="35">
        <v>6526.8600000000006</v>
      </c>
      <c r="D91" s="35">
        <v>9051.93</v>
      </c>
      <c r="E91" s="35">
        <v>11096.85</v>
      </c>
      <c r="F91" s="35"/>
      <c r="G91" s="35">
        <v>26675.64</v>
      </c>
    </row>
    <row r="92" spans="1:7" x14ac:dyDescent="0.2">
      <c r="A92" s="17" t="s">
        <v>475</v>
      </c>
      <c r="B92" s="28" t="s">
        <v>561</v>
      </c>
      <c r="C92" s="35"/>
      <c r="D92" s="35"/>
      <c r="E92" s="35">
        <v>18950.759999999998</v>
      </c>
      <c r="F92" s="35">
        <v>7641.74</v>
      </c>
      <c r="G92" s="35">
        <v>26592.5</v>
      </c>
    </row>
    <row r="93" spans="1:7" x14ac:dyDescent="0.2">
      <c r="A93" s="17" t="s">
        <v>475</v>
      </c>
      <c r="B93" s="28" t="s">
        <v>562</v>
      </c>
      <c r="C93" s="35"/>
      <c r="D93" s="35">
        <v>4553.1000000000004</v>
      </c>
      <c r="E93" s="35">
        <v>8553.84</v>
      </c>
      <c r="F93" s="35">
        <v>13390.61</v>
      </c>
      <c r="G93" s="35">
        <v>26497.550000000003</v>
      </c>
    </row>
    <row r="94" spans="1:7" x14ac:dyDescent="0.2">
      <c r="A94" s="17" t="s">
        <v>483</v>
      </c>
      <c r="B94" s="28" t="s">
        <v>563</v>
      </c>
      <c r="C94" s="35"/>
      <c r="D94" s="35"/>
      <c r="E94" s="35"/>
      <c r="F94" s="35">
        <v>26114.799999999999</v>
      </c>
      <c r="G94" s="35">
        <v>26114.799999999999</v>
      </c>
    </row>
    <row r="95" spans="1:7" x14ac:dyDescent="0.2">
      <c r="A95" s="17" t="s">
        <v>475</v>
      </c>
      <c r="B95" s="28" t="s">
        <v>564</v>
      </c>
      <c r="C95" s="35">
        <v>7355.5799999999981</v>
      </c>
      <c r="D95" s="35">
        <v>7684.5100000000057</v>
      </c>
      <c r="E95" s="35">
        <v>7383.8799999999983</v>
      </c>
      <c r="F95" s="35">
        <v>3642.0800000000004</v>
      </c>
      <c r="G95" s="35">
        <v>26066.050000000003</v>
      </c>
    </row>
    <row r="96" spans="1:7" x14ac:dyDescent="0.2">
      <c r="A96" s="17" t="s">
        <v>475</v>
      </c>
      <c r="B96" s="28" t="s">
        <v>565</v>
      </c>
      <c r="C96" s="35"/>
      <c r="D96" s="35">
        <v>19959.68</v>
      </c>
      <c r="E96" s="35"/>
      <c r="F96" s="35">
        <v>5977.1</v>
      </c>
      <c r="G96" s="35">
        <v>25936.78</v>
      </c>
    </row>
    <row r="97" spans="1:7" x14ac:dyDescent="0.2">
      <c r="A97" s="17" t="s">
        <v>475</v>
      </c>
      <c r="B97" s="28" t="s">
        <v>566</v>
      </c>
      <c r="C97" s="35">
        <v>25500</v>
      </c>
      <c r="D97" s="35"/>
      <c r="E97" s="35"/>
      <c r="F97" s="35"/>
      <c r="G97" s="35">
        <v>25500</v>
      </c>
    </row>
    <row r="98" spans="1:7" x14ac:dyDescent="0.2">
      <c r="A98" s="17" t="s">
        <v>475</v>
      </c>
      <c r="B98" s="28" t="s">
        <v>567</v>
      </c>
      <c r="C98" s="35">
        <v>6339.8800000000028</v>
      </c>
      <c r="D98" s="35">
        <v>6583.7800000000061</v>
      </c>
      <c r="E98" s="35">
        <v>5310.5600000000013</v>
      </c>
      <c r="F98" s="35">
        <v>6486.2500000000018</v>
      </c>
      <c r="G98" s="35">
        <v>24720.470000000008</v>
      </c>
    </row>
    <row r="99" spans="1:7" x14ac:dyDescent="0.2">
      <c r="A99" s="17" t="s">
        <v>475</v>
      </c>
      <c r="B99" s="28" t="s">
        <v>568</v>
      </c>
      <c r="C99" s="35"/>
      <c r="D99" s="35"/>
      <c r="E99" s="35"/>
      <c r="F99" s="35">
        <v>24636.48</v>
      </c>
      <c r="G99" s="35">
        <v>24636.48</v>
      </c>
    </row>
    <row r="100" spans="1:7" x14ac:dyDescent="0.2">
      <c r="A100" s="17" t="s">
        <v>475</v>
      </c>
      <c r="B100" s="28" t="s">
        <v>569</v>
      </c>
      <c r="C100" s="35">
        <v>5160</v>
      </c>
      <c r="D100" s="35">
        <v>5820</v>
      </c>
      <c r="E100" s="35">
        <v>10185.6</v>
      </c>
      <c r="F100" s="35">
        <v>3112.8</v>
      </c>
      <c r="G100" s="35">
        <v>24278.399999999998</v>
      </c>
    </row>
    <row r="101" spans="1:7" x14ac:dyDescent="0.2">
      <c r="A101" s="17" t="s">
        <v>475</v>
      </c>
      <c r="B101" s="28" t="s">
        <v>570</v>
      </c>
      <c r="C101" s="35">
        <v>9252</v>
      </c>
      <c r="D101" s="35">
        <v>9360</v>
      </c>
      <c r="E101" s="35">
        <v>5040</v>
      </c>
      <c r="F101" s="35">
        <v>576</v>
      </c>
      <c r="G101" s="35">
        <v>24228</v>
      </c>
    </row>
    <row r="102" spans="1:7" x14ac:dyDescent="0.2">
      <c r="A102" s="17" t="s">
        <v>475</v>
      </c>
      <c r="B102" s="28" t="s">
        <v>571</v>
      </c>
      <c r="C102" s="35">
        <v>16462.080000000002</v>
      </c>
      <c r="D102" s="35">
        <v>7407.94</v>
      </c>
      <c r="E102" s="35"/>
      <c r="F102" s="35"/>
      <c r="G102" s="35">
        <v>23870.02</v>
      </c>
    </row>
    <row r="103" spans="1:7" x14ac:dyDescent="0.2">
      <c r="A103" s="17" t="s">
        <v>475</v>
      </c>
      <c r="B103" s="28" t="s">
        <v>572</v>
      </c>
      <c r="C103" s="35">
        <v>23194.47</v>
      </c>
      <c r="D103" s="35"/>
      <c r="E103" s="35"/>
      <c r="F103" s="35"/>
      <c r="G103" s="35">
        <v>23194.47</v>
      </c>
    </row>
    <row r="104" spans="1:7" x14ac:dyDescent="0.2">
      <c r="A104" s="17" t="s">
        <v>475</v>
      </c>
      <c r="B104" s="28" t="s">
        <v>573</v>
      </c>
      <c r="C104" s="35">
        <v>12752.63</v>
      </c>
      <c r="D104" s="35"/>
      <c r="E104" s="35"/>
      <c r="F104" s="35">
        <v>10001.799999999999</v>
      </c>
      <c r="G104" s="35">
        <v>22754.43</v>
      </c>
    </row>
    <row r="105" spans="1:7" x14ac:dyDescent="0.2">
      <c r="A105" s="17" t="s">
        <v>475</v>
      </c>
      <c r="B105" s="28" t="s">
        <v>574</v>
      </c>
      <c r="C105" s="35">
        <v>5369.4</v>
      </c>
      <c r="D105" s="35">
        <v>5076.9499999999989</v>
      </c>
      <c r="E105" s="35">
        <v>6036.84</v>
      </c>
      <c r="F105" s="35">
        <v>4890.5200000000004</v>
      </c>
      <c r="G105" s="35">
        <v>21373.71</v>
      </c>
    </row>
    <row r="106" spans="1:7" x14ac:dyDescent="0.2">
      <c r="A106" s="17" t="s">
        <v>475</v>
      </c>
      <c r="B106" s="28" t="s">
        <v>575</v>
      </c>
      <c r="C106" s="35">
        <v>1015.98</v>
      </c>
      <c r="D106" s="35"/>
      <c r="E106" s="35">
        <v>2054.98</v>
      </c>
      <c r="F106" s="35">
        <v>18205.240000000002</v>
      </c>
      <c r="G106" s="35">
        <v>21276.2</v>
      </c>
    </row>
    <row r="107" spans="1:7" x14ac:dyDescent="0.2">
      <c r="A107" s="17" t="s">
        <v>475</v>
      </c>
      <c r="B107" s="28" t="s">
        <v>576</v>
      </c>
      <c r="C107" s="35"/>
      <c r="D107" s="35"/>
      <c r="E107" s="35"/>
      <c r="F107" s="35">
        <v>20101.740000000002</v>
      </c>
      <c r="G107" s="35">
        <v>20101.740000000002</v>
      </c>
    </row>
    <row r="108" spans="1:7" x14ac:dyDescent="0.2">
      <c r="A108" s="17" t="s">
        <v>475</v>
      </c>
      <c r="B108" s="28" t="s">
        <v>577</v>
      </c>
      <c r="C108" s="35"/>
      <c r="D108" s="35"/>
      <c r="E108" s="35"/>
      <c r="F108" s="35">
        <v>18056</v>
      </c>
      <c r="G108" s="35">
        <v>18056</v>
      </c>
    </row>
    <row r="109" spans="1:7" x14ac:dyDescent="0.2">
      <c r="A109" s="17" t="s">
        <v>475</v>
      </c>
      <c r="B109" s="28" t="s">
        <v>578</v>
      </c>
      <c r="C109" s="35"/>
      <c r="D109" s="35">
        <v>17820</v>
      </c>
      <c r="E109" s="35"/>
      <c r="F109" s="35"/>
      <c r="G109" s="35">
        <v>17820</v>
      </c>
    </row>
    <row r="110" spans="1:7" x14ac:dyDescent="0.2">
      <c r="A110" s="17" t="s">
        <v>475</v>
      </c>
      <c r="B110" s="28" t="s">
        <v>579</v>
      </c>
      <c r="C110" s="35"/>
      <c r="D110" s="35">
        <v>10544.67</v>
      </c>
      <c r="E110" s="35">
        <v>4251.34</v>
      </c>
      <c r="F110" s="35">
        <v>2090.91</v>
      </c>
      <c r="G110" s="35">
        <v>16886.919999999998</v>
      </c>
    </row>
    <row r="111" spans="1:7" x14ac:dyDescent="0.2">
      <c r="A111" s="17" t="s">
        <v>475</v>
      </c>
      <c r="B111" s="28" t="s">
        <v>580</v>
      </c>
      <c r="C111" s="35"/>
      <c r="D111" s="35"/>
      <c r="E111" s="35"/>
      <c r="F111" s="35">
        <v>16778.250000000004</v>
      </c>
      <c r="G111" s="35">
        <v>16778.250000000004</v>
      </c>
    </row>
    <row r="112" spans="1:7" x14ac:dyDescent="0.2">
      <c r="A112" s="17" t="s">
        <v>475</v>
      </c>
      <c r="B112" s="28" t="s">
        <v>581</v>
      </c>
      <c r="C112" s="35">
        <v>5101.76</v>
      </c>
      <c r="D112" s="35">
        <v>5662.96</v>
      </c>
      <c r="E112" s="35">
        <v>5662.96</v>
      </c>
      <c r="F112" s="35"/>
      <c r="G112" s="35">
        <v>16427.68</v>
      </c>
    </row>
    <row r="113" spans="1:7" x14ac:dyDescent="0.2">
      <c r="A113" s="17" t="s">
        <v>475</v>
      </c>
      <c r="B113" s="28" t="s">
        <v>582</v>
      </c>
      <c r="C113" s="35"/>
      <c r="D113" s="35"/>
      <c r="E113" s="35">
        <v>1260</v>
      </c>
      <c r="F113" s="35">
        <v>15120</v>
      </c>
      <c r="G113" s="35">
        <v>16380</v>
      </c>
    </row>
    <row r="114" spans="1:7" x14ac:dyDescent="0.2">
      <c r="A114" s="17" t="s">
        <v>475</v>
      </c>
      <c r="B114" s="28" t="s">
        <v>583</v>
      </c>
      <c r="C114" s="35"/>
      <c r="D114" s="35"/>
      <c r="E114" s="35"/>
      <c r="F114" s="35">
        <v>16254.539999999999</v>
      </c>
      <c r="G114" s="35">
        <v>16254.539999999999</v>
      </c>
    </row>
    <row r="115" spans="1:7" x14ac:dyDescent="0.2">
      <c r="A115" s="17" t="s">
        <v>475</v>
      </c>
      <c r="B115" s="28" t="s">
        <v>584</v>
      </c>
      <c r="C115" s="35"/>
      <c r="D115" s="35">
        <v>3372.12</v>
      </c>
      <c r="E115" s="35">
        <v>8389.32</v>
      </c>
      <c r="F115" s="35">
        <v>4272.7</v>
      </c>
      <c r="G115" s="35">
        <v>16034.14</v>
      </c>
    </row>
    <row r="116" spans="1:7" x14ac:dyDescent="0.2">
      <c r="A116" s="17" t="s">
        <v>475</v>
      </c>
      <c r="B116" s="28" t="s">
        <v>585</v>
      </c>
      <c r="C116" s="35">
        <v>5705.2100000000009</v>
      </c>
      <c r="D116" s="35">
        <v>7359.18</v>
      </c>
      <c r="E116" s="35">
        <v>2787</v>
      </c>
      <c r="F116" s="35"/>
      <c r="G116" s="35">
        <v>15851.390000000001</v>
      </c>
    </row>
    <row r="117" spans="1:7" x14ac:dyDescent="0.2">
      <c r="A117" s="17" t="s">
        <v>475</v>
      </c>
      <c r="B117" s="28" t="s">
        <v>586</v>
      </c>
      <c r="C117" s="35">
        <v>4317.8899999999994</v>
      </c>
      <c r="D117" s="35">
        <v>4546.7800000000007</v>
      </c>
      <c r="E117" s="35">
        <v>6103.2700000000013</v>
      </c>
      <c r="F117" s="35">
        <v>685.51</v>
      </c>
      <c r="G117" s="35">
        <v>15653.450000000003</v>
      </c>
    </row>
    <row r="118" spans="1:7" x14ac:dyDescent="0.2">
      <c r="A118" s="17" t="s">
        <v>475</v>
      </c>
      <c r="B118" s="28" t="s">
        <v>587</v>
      </c>
      <c r="C118" s="35">
        <v>5400</v>
      </c>
      <c r="D118" s="35">
        <v>5400</v>
      </c>
      <c r="E118" s="35">
        <v>3600</v>
      </c>
      <c r="F118" s="35"/>
      <c r="G118" s="35">
        <v>14400</v>
      </c>
    </row>
    <row r="119" spans="1:7" x14ac:dyDescent="0.2">
      <c r="A119" s="17" t="s">
        <v>475</v>
      </c>
      <c r="B119" s="28" t="s">
        <v>588</v>
      </c>
      <c r="C119" s="35">
        <v>314.39999999999998</v>
      </c>
      <c r="D119" s="35">
        <v>489.59999999999997</v>
      </c>
      <c r="E119" s="35">
        <v>2606.7099999999996</v>
      </c>
      <c r="F119" s="35">
        <v>10755.360000000002</v>
      </c>
      <c r="G119" s="35">
        <v>14166.070000000002</v>
      </c>
    </row>
    <row r="120" spans="1:7" x14ac:dyDescent="0.2">
      <c r="A120" s="17" t="s">
        <v>475</v>
      </c>
      <c r="B120" s="28" t="s">
        <v>589</v>
      </c>
      <c r="C120" s="35">
        <v>13320</v>
      </c>
      <c r="D120" s="35"/>
      <c r="E120" s="35"/>
      <c r="F120" s="35"/>
      <c r="G120" s="35">
        <v>13320</v>
      </c>
    </row>
    <row r="121" spans="1:7" x14ac:dyDescent="0.2">
      <c r="A121" s="17" t="s">
        <v>475</v>
      </c>
      <c r="B121" s="28" t="s">
        <v>590</v>
      </c>
      <c r="C121" s="35"/>
      <c r="D121" s="35"/>
      <c r="E121" s="35">
        <v>70.52</v>
      </c>
      <c r="F121" s="35">
        <v>13242.72</v>
      </c>
      <c r="G121" s="35">
        <v>13313.24</v>
      </c>
    </row>
    <row r="122" spans="1:7" x14ac:dyDescent="0.2">
      <c r="A122" s="17" t="s">
        <v>475</v>
      </c>
      <c r="B122" s="28" t="s">
        <v>591</v>
      </c>
      <c r="C122" s="35">
        <v>3387.7199999999993</v>
      </c>
      <c r="D122" s="35">
        <v>2293.87</v>
      </c>
      <c r="E122" s="35">
        <v>1612.85</v>
      </c>
      <c r="F122" s="35">
        <v>5914.15</v>
      </c>
      <c r="G122" s="35">
        <v>13208.589999999998</v>
      </c>
    </row>
    <row r="123" spans="1:7" x14ac:dyDescent="0.2">
      <c r="A123" s="17" t="s">
        <v>475</v>
      </c>
      <c r="B123" s="28" t="s">
        <v>592</v>
      </c>
      <c r="C123" s="35"/>
      <c r="D123" s="35"/>
      <c r="E123" s="35"/>
      <c r="F123" s="35">
        <v>13083.839999999998</v>
      </c>
      <c r="G123" s="35">
        <v>13083.839999999998</v>
      </c>
    </row>
    <row r="124" spans="1:7" x14ac:dyDescent="0.2">
      <c r="A124" s="17" t="s">
        <v>475</v>
      </c>
      <c r="B124" s="28" t="s">
        <v>593</v>
      </c>
      <c r="C124" s="35"/>
      <c r="D124" s="35"/>
      <c r="E124" s="35"/>
      <c r="F124" s="35">
        <v>13063.68</v>
      </c>
      <c r="G124" s="35">
        <v>13063.68</v>
      </c>
    </row>
    <row r="125" spans="1:7" x14ac:dyDescent="0.2">
      <c r="A125" s="17" t="s">
        <v>475</v>
      </c>
      <c r="B125" s="28" t="s">
        <v>594</v>
      </c>
      <c r="C125" s="35">
        <v>3370.04</v>
      </c>
      <c r="D125" s="35">
        <v>2826.86</v>
      </c>
      <c r="E125" s="35">
        <v>3119.8</v>
      </c>
      <c r="F125" s="35">
        <v>3086.45</v>
      </c>
      <c r="G125" s="35">
        <v>12403.150000000001</v>
      </c>
    </row>
    <row r="126" spans="1:7" x14ac:dyDescent="0.2">
      <c r="A126" s="17" t="s">
        <v>475</v>
      </c>
      <c r="B126" s="28" t="s">
        <v>595</v>
      </c>
      <c r="C126" s="35"/>
      <c r="D126" s="35"/>
      <c r="E126" s="35">
        <v>12310</v>
      </c>
      <c r="F126" s="35"/>
      <c r="G126" s="35">
        <v>12310</v>
      </c>
    </row>
    <row r="127" spans="1:7" x14ac:dyDescent="0.2">
      <c r="A127" s="17" t="s">
        <v>475</v>
      </c>
      <c r="B127" s="28" t="s">
        <v>596</v>
      </c>
      <c r="C127" s="35">
        <v>2160</v>
      </c>
      <c r="D127" s="35">
        <v>9072</v>
      </c>
      <c r="E127" s="35">
        <v>540</v>
      </c>
      <c r="F127" s="35"/>
      <c r="G127" s="35">
        <v>11772</v>
      </c>
    </row>
    <row r="128" spans="1:7" x14ac:dyDescent="0.2">
      <c r="A128" s="17" t="s">
        <v>475</v>
      </c>
      <c r="B128" s="28" t="s">
        <v>597</v>
      </c>
      <c r="C128" s="35"/>
      <c r="D128" s="35"/>
      <c r="E128" s="35">
        <v>1588.11</v>
      </c>
      <c r="F128" s="35">
        <v>9920.3299999999981</v>
      </c>
      <c r="G128" s="35">
        <v>11508.439999999999</v>
      </c>
    </row>
    <row r="129" spans="1:7" x14ac:dyDescent="0.2">
      <c r="A129" s="17" t="s">
        <v>475</v>
      </c>
      <c r="B129" s="28" t="s">
        <v>598</v>
      </c>
      <c r="C129" s="35"/>
      <c r="D129" s="35"/>
      <c r="E129" s="35"/>
      <c r="F129" s="35">
        <v>11300</v>
      </c>
      <c r="G129" s="35">
        <v>11300</v>
      </c>
    </row>
    <row r="130" spans="1:7" x14ac:dyDescent="0.2">
      <c r="A130" s="17" t="s">
        <v>475</v>
      </c>
      <c r="B130" s="28" t="s">
        <v>599</v>
      </c>
      <c r="C130" s="35">
        <v>2458.1999999999998</v>
      </c>
      <c r="D130" s="35">
        <v>3012</v>
      </c>
      <c r="E130" s="35">
        <v>2968.8</v>
      </c>
      <c r="F130" s="35">
        <v>2789.4</v>
      </c>
      <c r="G130" s="35">
        <v>11228.4</v>
      </c>
    </row>
    <row r="131" spans="1:7" x14ac:dyDescent="0.2">
      <c r="A131" s="17" t="s">
        <v>475</v>
      </c>
      <c r="B131" s="28" t="s">
        <v>600</v>
      </c>
      <c r="C131" s="35"/>
      <c r="D131" s="35"/>
      <c r="E131" s="35">
        <v>10800</v>
      </c>
      <c r="F131" s="35"/>
      <c r="G131" s="35">
        <v>10800</v>
      </c>
    </row>
    <row r="132" spans="1:7" x14ac:dyDescent="0.2">
      <c r="A132" s="17" t="s">
        <v>475</v>
      </c>
      <c r="B132" s="28" t="s">
        <v>601</v>
      </c>
      <c r="C132" s="35"/>
      <c r="D132" s="35"/>
      <c r="E132" s="35"/>
      <c r="F132" s="35">
        <v>10512</v>
      </c>
      <c r="G132" s="35">
        <v>10512</v>
      </c>
    </row>
    <row r="133" spans="1:7" x14ac:dyDescent="0.2">
      <c r="A133" s="17" t="s">
        <v>475</v>
      </c>
      <c r="B133" s="28" t="s">
        <v>602</v>
      </c>
      <c r="C133" s="35">
        <v>4861.8599999999997</v>
      </c>
      <c r="D133" s="35">
        <v>5481.4</v>
      </c>
      <c r="E133" s="35"/>
      <c r="F133" s="35"/>
      <c r="G133" s="35">
        <v>10343.259999999998</v>
      </c>
    </row>
    <row r="134" spans="1:7" x14ac:dyDescent="0.2">
      <c r="A134" s="17" t="s">
        <v>475</v>
      </c>
      <c r="B134" s="28" t="s">
        <v>603</v>
      </c>
      <c r="C134" s="35"/>
      <c r="D134" s="35"/>
      <c r="E134" s="35"/>
      <c r="F134" s="35">
        <v>10320</v>
      </c>
      <c r="G134" s="35">
        <v>10320</v>
      </c>
    </row>
    <row r="135" spans="1:7" x14ac:dyDescent="0.2">
      <c r="A135" s="17" t="s">
        <v>475</v>
      </c>
      <c r="B135" s="28" t="s">
        <v>604</v>
      </c>
      <c r="C135" s="35">
        <v>6079.61</v>
      </c>
      <c r="D135" s="35"/>
      <c r="E135" s="35">
        <v>4031.3700000000003</v>
      </c>
      <c r="F135" s="35"/>
      <c r="G135" s="35">
        <v>10110.98</v>
      </c>
    </row>
    <row r="136" spans="1:7" x14ac:dyDescent="0.2">
      <c r="A136" s="17" t="s">
        <v>475</v>
      </c>
      <c r="B136" s="28" t="s">
        <v>605</v>
      </c>
      <c r="C136" s="35"/>
      <c r="D136" s="35"/>
      <c r="E136" s="35"/>
      <c r="F136" s="35">
        <v>9947.7000000000007</v>
      </c>
      <c r="G136" s="35">
        <v>9947.7000000000007</v>
      </c>
    </row>
    <row r="137" spans="1:7" x14ac:dyDescent="0.2">
      <c r="A137" s="17" t="s">
        <v>475</v>
      </c>
      <c r="B137" s="28" t="s">
        <v>606</v>
      </c>
      <c r="C137" s="35">
        <v>3744</v>
      </c>
      <c r="D137" s="35"/>
      <c r="E137" s="35">
        <v>3870</v>
      </c>
      <c r="F137" s="35">
        <v>1980</v>
      </c>
      <c r="G137" s="35">
        <v>9594</v>
      </c>
    </row>
    <row r="138" spans="1:7" x14ac:dyDescent="0.2">
      <c r="A138" s="17" t="s">
        <v>475</v>
      </c>
      <c r="B138" s="28" t="s">
        <v>607</v>
      </c>
      <c r="C138" s="35">
        <v>627.6</v>
      </c>
      <c r="D138" s="35">
        <v>1176</v>
      </c>
      <c r="E138" s="35">
        <v>270</v>
      </c>
      <c r="F138" s="35">
        <v>7508.880000000001</v>
      </c>
      <c r="G138" s="35">
        <v>9582.4800000000014</v>
      </c>
    </row>
    <row r="139" spans="1:7" x14ac:dyDescent="0.2">
      <c r="A139" s="17" t="s">
        <v>475</v>
      </c>
      <c r="B139" s="28" t="s">
        <v>608</v>
      </c>
      <c r="C139" s="35"/>
      <c r="D139" s="35">
        <v>9301.48</v>
      </c>
      <c r="E139" s="35"/>
      <c r="F139" s="35"/>
      <c r="G139" s="35">
        <v>9301.48</v>
      </c>
    </row>
    <row r="140" spans="1:7" x14ac:dyDescent="0.2">
      <c r="A140" s="17" t="s">
        <v>475</v>
      </c>
      <c r="B140" s="28" t="s">
        <v>609</v>
      </c>
      <c r="C140" s="35">
        <v>2975</v>
      </c>
      <c r="D140" s="35">
        <v>4900</v>
      </c>
      <c r="E140" s="35">
        <v>1300</v>
      </c>
      <c r="F140" s="35"/>
      <c r="G140" s="35">
        <v>9175</v>
      </c>
    </row>
    <row r="141" spans="1:7" x14ac:dyDescent="0.2">
      <c r="A141" s="17" t="s">
        <v>475</v>
      </c>
      <c r="B141" s="28" t="s">
        <v>610</v>
      </c>
      <c r="C141" s="35"/>
      <c r="D141" s="35"/>
      <c r="E141" s="35">
        <v>9101</v>
      </c>
      <c r="F141" s="35"/>
      <c r="G141" s="35">
        <v>9101</v>
      </c>
    </row>
    <row r="142" spans="1:7" x14ac:dyDescent="0.2">
      <c r="A142" s="17" t="s">
        <v>475</v>
      </c>
      <c r="B142" s="28" t="s">
        <v>611</v>
      </c>
      <c r="C142" s="35">
        <v>8715.25</v>
      </c>
      <c r="D142" s="35"/>
      <c r="E142" s="35"/>
      <c r="F142" s="35"/>
      <c r="G142" s="35">
        <v>8715.25</v>
      </c>
    </row>
    <row r="143" spans="1:7" x14ac:dyDescent="0.2">
      <c r="A143" s="17" t="s">
        <v>475</v>
      </c>
      <c r="B143" s="28" t="s">
        <v>612</v>
      </c>
      <c r="C143" s="35"/>
      <c r="D143" s="35"/>
      <c r="E143" s="35">
        <v>4302</v>
      </c>
      <c r="F143" s="35">
        <v>4362</v>
      </c>
      <c r="G143" s="35">
        <v>8664</v>
      </c>
    </row>
    <row r="144" spans="1:7" x14ac:dyDescent="0.2">
      <c r="A144" s="17" t="s">
        <v>475</v>
      </c>
      <c r="B144" s="28" t="s">
        <v>613</v>
      </c>
      <c r="C144" s="35"/>
      <c r="D144" s="35">
        <v>1280.8799999999999</v>
      </c>
      <c r="E144" s="35">
        <v>3303.0600000000004</v>
      </c>
      <c r="F144" s="35">
        <v>4003.1800000000003</v>
      </c>
      <c r="G144" s="35">
        <v>8587.1200000000008</v>
      </c>
    </row>
    <row r="145" spans="1:7" x14ac:dyDescent="0.2">
      <c r="A145" s="17" t="s">
        <v>475</v>
      </c>
      <c r="B145" s="28" t="s">
        <v>614</v>
      </c>
      <c r="C145" s="35">
        <v>3119.3800000000006</v>
      </c>
      <c r="D145" s="35">
        <v>2896.85</v>
      </c>
      <c r="E145" s="35">
        <v>1847.33</v>
      </c>
      <c r="F145" s="35"/>
      <c r="G145" s="35">
        <v>7863.56</v>
      </c>
    </row>
    <row r="146" spans="1:7" x14ac:dyDescent="0.2">
      <c r="A146" s="17" t="s">
        <v>475</v>
      </c>
      <c r="B146" s="28" t="s">
        <v>615</v>
      </c>
      <c r="C146" s="35"/>
      <c r="D146" s="35"/>
      <c r="E146" s="35"/>
      <c r="F146" s="35">
        <v>7662.6200000000017</v>
      </c>
      <c r="G146" s="35">
        <v>7662.6200000000017</v>
      </c>
    </row>
    <row r="147" spans="1:7" x14ac:dyDescent="0.2">
      <c r="A147" s="17" t="s">
        <v>475</v>
      </c>
      <c r="B147" s="28" t="s">
        <v>616</v>
      </c>
      <c r="C147" s="35"/>
      <c r="D147" s="35">
        <v>7644</v>
      </c>
      <c r="E147" s="35"/>
      <c r="F147" s="35"/>
      <c r="G147" s="35">
        <v>7644</v>
      </c>
    </row>
    <row r="148" spans="1:7" x14ac:dyDescent="0.2">
      <c r="A148" s="17" t="s">
        <v>475</v>
      </c>
      <c r="B148" s="28" t="s">
        <v>617</v>
      </c>
      <c r="C148" s="35">
        <v>2812</v>
      </c>
      <c r="D148" s="35">
        <v>1695</v>
      </c>
      <c r="E148" s="35">
        <v>2045</v>
      </c>
      <c r="F148" s="35">
        <v>1021</v>
      </c>
      <c r="G148" s="35">
        <v>7573</v>
      </c>
    </row>
    <row r="149" spans="1:7" x14ac:dyDescent="0.2">
      <c r="A149" s="17" t="s">
        <v>475</v>
      </c>
      <c r="B149" s="28" t="s">
        <v>618</v>
      </c>
      <c r="C149" s="35">
        <v>-868.8</v>
      </c>
      <c r="D149" s="35">
        <v>8178</v>
      </c>
      <c r="E149" s="35"/>
      <c r="F149" s="35"/>
      <c r="G149" s="35">
        <v>7309.2</v>
      </c>
    </row>
    <row r="150" spans="1:7" x14ac:dyDescent="0.2">
      <c r="A150" s="17" t="s">
        <v>475</v>
      </c>
      <c r="B150" s="28" t="s">
        <v>619</v>
      </c>
      <c r="C150" s="35">
        <v>2768.179999999998</v>
      </c>
      <c r="D150" s="35">
        <v>3313.3999999999969</v>
      </c>
      <c r="E150" s="35">
        <v>1104.6000000000001</v>
      </c>
      <c r="F150" s="35"/>
      <c r="G150" s="35">
        <v>7186.1799999999948</v>
      </c>
    </row>
    <row r="151" spans="1:7" x14ac:dyDescent="0.2">
      <c r="A151" s="17" t="s">
        <v>475</v>
      </c>
      <c r="B151" s="28" t="s">
        <v>620</v>
      </c>
      <c r="C151" s="35">
        <v>7176</v>
      </c>
      <c r="D151" s="35"/>
      <c r="E151" s="35"/>
      <c r="F151" s="35"/>
      <c r="G151" s="35">
        <v>7176</v>
      </c>
    </row>
    <row r="152" spans="1:7" x14ac:dyDescent="0.2">
      <c r="A152" s="17" t="s">
        <v>475</v>
      </c>
      <c r="B152" s="28" t="s">
        <v>621</v>
      </c>
      <c r="C152" s="35">
        <v>4799.8900000000003</v>
      </c>
      <c r="D152" s="35">
        <v>452.77000000000004</v>
      </c>
      <c r="E152" s="35">
        <v>685.24999999999989</v>
      </c>
      <c r="F152" s="35">
        <v>1139.8</v>
      </c>
      <c r="G152" s="35">
        <v>7077.7100000000009</v>
      </c>
    </row>
    <row r="153" spans="1:7" x14ac:dyDescent="0.2">
      <c r="A153" s="17" t="s">
        <v>475</v>
      </c>
      <c r="B153" s="28" t="s">
        <v>622</v>
      </c>
      <c r="C153" s="35"/>
      <c r="D153" s="35"/>
      <c r="E153" s="35">
        <v>6555.85</v>
      </c>
      <c r="F153" s="35"/>
      <c r="G153" s="35">
        <v>6555.85</v>
      </c>
    </row>
    <row r="154" spans="1:7" x14ac:dyDescent="0.2">
      <c r="A154" s="17" t="s">
        <v>475</v>
      </c>
      <c r="B154" s="28" t="s">
        <v>623</v>
      </c>
      <c r="C154" s="35">
        <v>6141.6</v>
      </c>
      <c r="D154" s="35"/>
      <c r="E154" s="35"/>
      <c r="F154" s="35"/>
      <c r="G154" s="35">
        <v>6141.6</v>
      </c>
    </row>
    <row r="155" spans="1:7" x14ac:dyDescent="0.2">
      <c r="A155" s="17" t="s">
        <v>475</v>
      </c>
      <c r="B155" s="28" t="s">
        <v>624</v>
      </c>
      <c r="C155" s="35"/>
      <c r="D155" s="35"/>
      <c r="E155" s="35">
        <v>6019.2</v>
      </c>
      <c r="F155" s="35"/>
      <c r="G155" s="35">
        <v>6019.2</v>
      </c>
    </row>
    <row r="156" spans="1:7" x14ac:dyDescent="0.2">
      <c r="A156" s="17" t="s">
        <v>475</v>
      </c>
      <c r="B156" s="28" t="s">
        <v>625</v>
      </c>
      <c r="C156" s="35"/>
      <c r="D156" s="35">
        <v>6000</v>
      </c>
      <c r="E156" s="35"/>
      <c r="F156" s="35"/>
      <c r="G156" s="35">
        <v>6000</v>
      </c>
    </row>
    <row r="157" spans="1:7" x14ac:dyDescent="0.2">
      <c r="A157" s="17" t="s">
        <v>475</v>
      </c>
      <c r="B157" s="28" t="s">
        <v>626</v>
      </c>
      <c r="C157" s="35">
        <v>1541.140000000001</v>
      </c>
      <c r="D157" s="35">
        <v>1877.8300000000006</v>
      </c>
      <c r="E157" s="35">
        <v>1277.0800000000002</v>
      </c>
      <c r="F157" s="35">
        <v>1209.5800000000002</v>
      </c>
      <c r="G157" s="35">
        <v>5905.6300000000019</v>
      </c>
    </row>
    <row r="158" spans="1:7" x14ac:dyDescent="0.2">
      <c r="A158" s="17" t="s">
        <v>475</v>
      </c>
      <c r="B158" s="28" t="s">
        <v>627</v>
      </c>
      <c r="C158" s="35">
        <v>1119.8400000000001</v>
      </c>
      <c r="D158" s="35">
        <v>1357.92</v>
      </c>
      <c r="E158" s="35">
        <v>2654.88</v>
      </c>
      <c r="F158" s="35">
        <v>744</v>
      </c>
      <c r="G158" s="35">
        <v>5876.64</v>
      </c>
    </row>
    <row r="159" spans="1:7" x14ac:dyDescent="0.2">
      <c r="A159" s="17" t="s">
        <v>475</v>
      </c>
      <c r="B159" s="28" t="s">
        <v>628</v>
      </c>
      <c r="C159" s="35">
        <v>1142.0800000000002</v>
      </c>
      <c r="D159" s="35">
        <v>1501.44</v>
      </c>
      <c r="E159" s="35">
        <v>2720.59</v>
      </c>
      <c r="F159" s="35">
        <v>378.84</v>
      </c>
      <c r="G159" s="35">
        <v>5742.9500000000007</v>
      </c>
    </row>
    <row r="160" spans="1:7" x14ac:dyDescent="0.2">
      <c r="A160" s="17" t="s">
        <v>475</v>
      </c>
      <c r="B160" s="28" t="s">
        <v>629</v>
      </c>
      <c r="C160" s="35"/>
      <c r="D160" s="35">
        <v>1239.6500000000001</v>
      </c>
      <c r="E160" s="35">
        <v>2214.6</v>
      </c>
      <c r="F160" s="35">
        <v>2235.6</v>
      </c>
      <c r="G160" s="35">
        <v>5689.85</v>
      </c>
    </row>
    <row r="161" spans="1:7" x14ac:dyDescent="0.2">
      <c r="A161" s="17" t="s">
        <v>475</v>
      </c>
      <c r="B161" s="28" t="s">
        <v>630</v>
      </c>
      <c r="C161" s="35"/>
      <c r="D161" s="35"/>
      <c r="E161" s="35">
        <v>500.02</v>
      </c>
      <c r="F161" s="35">
        <v>5021.57</v>
      </c>
      <c r="G161" s="35">
        <v>5521.59</v>
      </c>
    </row>
    <row r="162" spans="1:7" x14ac:dyDescent="0.2">
      <c r="A162" s="17" t="s">
        <v>475</v>
      </c>
      <c r="B162" s="28" t="s">
        <v>631</v>
      </c>
      <c r="C162" s="35"/>
      <c r="D162" s="35">
        <v>5439.6</v>
      </c>
      <c r="E162" s="35"/>
      <c r="F162" s="35"/>
      <c r="G162" s="35">
        <v>5439.6</v>
      </c>
    </row>
    <row r="163" spans="1:7" x14ac:dyDescent="0.2">
      <c r="A163" s="17" t="s">
        <v>475</v>
      </c>
      <c r="B163" s="28" t="s">
        <v>632</v>
      </c>
      <c r="C163" s="35">
        <v>3307.7999999999997</v>
      </c>
      <c r="D163" s="35">
        <v>1956</v>
      </c>
      <c r="E163" s="35"/>
      <c r="F163" s="35"/>
      <c r="G163" s="35">
        <v>5263.7999999999993</v>
      </c>
    </row>
    <row r="164" spans="1:7" x14ac:dyDescent="0.2">
      <c r="A164" s="17" t="s">
        <v>475</v>
      </c>
      <c r="B164" s="28" t="s">
        <v>633</v>
      </c>
      <c r="C164" s="35"/>
      <c r="D164" s="35">
        <v>5088.2</v>
      </c>
      <c r="E164" s="35"/>
      <c r="F164" s="35"/>
      <c r="G164" s="35">
        <v>5088.2</v>
      </c>
    </row>
    <row r="165" spans="1:7" x14ac:dyDescent="0.2">
      <c r="A165" s="17" t="s">
        <v>475</v>
      </c>
      <c r="B165" s="28" t="s">
        <v>634</v>
      </c>
      <c r="C165" s="35"/>
      <c r="D165" s="35">
        <v>2968.8</v>
      </c>
      <c r="E165" s="35"/>
      <c r="F165" s="35">
        <v>1980</v>
      </c>
      <c r="G165" s="35">
        <v>4948.8</v>
      </c>
    </row>
    <row r="166" spans="1:7" x14ac:dyDescent="0.2">
      <c r="A166" s="17" t="s">
        <v>475</v>
      </c>
      <c r="B166" s="28" t="s">
        <v>635</v>
      </c>
      <c r="C166" s="35"/>
      <c r="D166" s="35">
        <v>1364.3999999999999</v>
      </c>
      <c r="E166" s="35"/>
      <c r="F166" s="35">
        <v>3343.8</v>
      </c>
      <c r="G166" s="35">
        <v>4708.2</v>
      </c>
    </row>
    <row r="167" spans="1:7" x14ac:dyDescent="0.2">
      <c r="A167" s="17" t="s">
        <v>475</v>
      </c>
      <c r="B167" s="28" t="s">
        <v>636</v>
      </c>
      <c r="C167" s="35">
        <v>1944</v>
      </c>
      <c r="D167" s="35">
        <v>2760</v>
      </c>
      <c r="E167" s="35"/>
      <c r="F167" s="35"/>
      <c r="G167" s="35">
        <v>4704</v>
      </c>
    </row>
    <row r="168" spans="1:7" x14ac:dyDescent="0.2">
      <c r="A168" s="17" t="s">
        <v>475</v>
      </c>
      <c r="B168" s="28" t="s">
        <v>637</v>
      </c>
      <c r="C168" s="35"/>
      <c r="D168" s="35"/>
      <c r="E168" s="35"/>
      <c r="F168" s="35">
        <v>4496.63</v>
      </c>
      <c r="G168" s="35">
        <v>4496.63</v>
      </c>
    </row>
    <row r="169" spans="1:7" x14ac:dyDescent="0.2">
      <c r="A169" s="17" t="s">
        <v>475</v>
      </c>
      <c r="B169" s="28" t="s">
        <v>638</v>
      </c>
      <c r="C169" s="35">
        <v>1518</v>
      </c>
      <c r="D169" s="35">
        <v>506.2</v>
      </c>
      <c r="E169" s="35">
        <v>1641.6</v>
      </c>
      <c r="F169" s="35">
        <v>680.40000000000009</v>
      </c>
      <c r="G169" s="35">
        <v>4346.2000000000007</v>
      </c>
    </row>
    <row r="170" spans="1:7" x14ac:dyDescent="0.2">
      <c r="A170" s="17" t="s">
        <v>475</v>
      </c>
      <c r="B170" s="28" t="s">
        <v>639</v>
      </c>
      <c r="C170" s="35"/>
      <c r="D170" s="35">
        <v>4222.9799999999996</v>
      </c>
      <c r="E170" s="35"/>
      <c r="F170" s="35"/>
      <c r="G170" s="35">
        <v>4222.9799999999996</v>
      </c>
    </row>
    <row r="171" spans="1:7" x14ac:dyDescent="0.2">
      <c r="A171" s="17" t="s">
        <v>475</v>
      </c>
      <c r="B171" s="28" t="s">
        <v>640</v>
      </c>
      <c r="C171" s="35"/>
      <c r="D171" s="35"/>
      <c r="E171" s="35"/>
      <c r="F171" s="35">
        <v>4200</v>
      </c>
      <c r="G171" s="35">
        <v>4200</v>
      </c>
    </row>
    <row r="172" spans="1:7" x14ac:dyDescent="0.2">
      <c r="A172" s="17" t="s">
        <v>475</v>
      </c>
      <c r="B172" s="28" t="s">
        <v>641</v>
      </c>
      <c r="C172" s="35"/>
      <c r="D172" s="35"/>
      <c r="E172" s="35">
        <v>4150</v>
      </c>
      <c r="F172" s="35"/>
      <c r="G172" s="35">
        <v>4150</v>
      </c>
    </row>
    <row r="173" spans="1:7" x14ac:dyDescent="0.2">
      <c r="A173" s="17" t="s">
        <v>475</v>
      </c>
      <c r="B173" s="28" t="s">
        <v>642</v>
      </c>
      <c r="C173" s="35">
        <v>4101.66</v>
      </c>
      <c r="D173" s="35"/>
      <c r="E173" s="35"/>
      <c r="F173" s="35"/>
      <c r="G173" s="35">
        <v>4101.66</v>
      </c>
    </row>
    <row r="174" spans="1:7" x14ac:dyDescent="0.2">
      <c r="A174" s="17" t="s">
        <v>475</v>
      </c>
      <c r="B174" s="28" t="s">
        <v>643</v>
      </c>
      <c r="C174" s="35"/>
      <c r="D174" s="35"/>
      <c r="E174" s="35">
        <v>4083</v>
      </c>
      <c r="F174" s="35"/>
      <c r="G174" s="35">
        <v>4083</v>
      </c>
    </row>
    <row r="175" spans="1:7" x14ac:dyDescent="0.2">
      <c r="A175" s="17" t="s">
        <v>475</v>
      </c>
      <c r="B175" s="28" t="s">
        <v>644</v>
      </c>
      <c r="C175" s="35"/>
      <c r="D175" s="35"/>
      <c r="E175" s="35"/>
      <c r="F175" s="35">
        <v>4040.4400000000005</v>
      </c>
      <c r="G175" s="35">
        <v>4040.4400000000005</v>
      </c>
    </row>
    <row r="176" spans="1:7" x14ac:dyDescent="0.2">
      <c r="A176" s="17" t="s">
        <v>475</v>
      </c>
      <c r="B176" s="28" t="s">
        <v>645</v>
      </c>
      <c r="C176" s="35"/>
      <c r="D176" s="35">
        <v>598.79999999999995</v>
      </c>
      <c r="E176" s="35">
        <v>1365.6</v>
      </c>
      <c r="F176" s="35">
        <v>2048.3999999999996</v>
      </c>
      <c r="G176" s="35">
        <v>4012.7999999999993</v>
      </c>
    </row>
    <row r="177" spans="1:7" x14ac:dyDescent="0.2">
      <c r="A177" s="17" t="s">
        <v>475</v>
      </c>
      <c r="B177" s="28" t="s">
        <v>646</v>
      </c>
      <c r="C177" s="35"/>
      <c r="D177" s="35"/>
      <c r="E177" s="35">
        <v>1945</v>
      </c>
      <c r="F177" s="35">
        <v>1945</v>
      </c>
      <c r="G177" s="35">
        <v>3890</v>
      </c>
    </row>
    <row r="178" spans="1:7" x14ac:dyDescent="0.2">
      <c r="A178" s="17" t="s">
        <v>475</v>
      </c>
      <c r="B178" s="28" t="s">
        <v>647</v>
      </c>
      <c r="C178" s="35">
        <v>955.92</v>
      </c>
      <c r="D178" s="35">
        <v>955.92</v>
      </c>
      <c r="E178" s="35">
        <v>956.92</v>
      </c>
      <c r="F178" s="35">
        <v>955.92</v>
      </c>
      <c r="G178" s="35">
        <v>3824.68</v>
      </c>
    </row>
    <row r="179" spans="1:7" x14ac:dyDescent="0.2">
      <c r="A179" s="17" t="s">
        <v>475</v>
      </c>
      <c r="B179" s="28" t="s">
        <v>648</v>
      </c>
      <c r="C179" s="35"/>
      <c r="D179" s="35"/>
      <c r="E179" s="35"/>
      <c r="F179" s="35">
        <v>3787.2</v>
      </c>
      <c r="G179" s="35">
        <v>3787.2</v>
      </c>
    </row>
    <row r="180" spans="1:7" x14ac:dyDescent="0.2">
      <c r="A180" s="17" t="s">
        <v>475</v>
      </c>
      <c r="B180" s="28" t="s">
        <v>649</v>
      </c>
      <c r="C180" s="35"/>
      <c r="D180" s="35"/>
      <c r="E180" s="35"/>
      <c r="F180" s="35">
        <v>3610.07</v>
      </c>
      <c r="G180" s="35">
        <v>3610.07</v>
      </c>
    </row>
    <row r="181" spans="1:7" x14ac:dyDescent="0.2">
      <c r="A181" s="17" t="s">
        <v>475</v>
      </c>
      <c r="B181" s="28" t="s">
        <v>650</v>
      </c>
      <c r="C181" s="35">
        <v>3572.2200000000003</v>
      </c>
      <c r="D181" s="35"/>
      <c r="E181" s="35"/>
      <c r="F181" s="35"/>
      <c r="G181" s="35">
        <v>3572.2200000000003</v>
      </c>
    </row>
    <row r="182" spans="1:7" x14ac:dyDescent="0.2">
      <c r="A182" s="17" t="s">
        <v>475</v>
      </c>
      <c r="B182" s="28" t="s">
        <v>651</v>
      </c>
      <c r="C182" s="35">
        <v>850</v>
      </c>
      <c r="D182" s="35">
        <v>900</v>
      </c>
      <c r="E182" s="35">
        <v>1100</v>
      </c>
      <c r="F182" s="35">
        <v>520</v>
      </c>
      <c r="G182" s="35">
        <v>3370</v>
      </c>
    </row>
    <row r="183" spans="1:7" x14ac:dyDescent="0.2">
      <c r="A183" s="17" t="s">
        <v>475</v>
      </c>
      <c r="B183" s="28" t="s">
        <v>652</v>
      </c>
      <c r="C183" s="35"/>
      <c r="D183" s="35">
        <v>3361.7</v>
      </c>
      <c r="E183" s="35"/>
      <c r="F183" s="35"/>
      <c r="G183" s="35">
        <v>3361.7</v>
      </c>
    </row>
    <row r="184" spans="1:7" x14ac:dyDescent="0.2">
      <c r="A184" s="17" t="s">
        <v>475</v>
      </c>
      <c r="B184" s="28" t="s">
        <v>653</v>
      </c>
      <c r="C184" s="35"/>
      <c r="D184" s="35"/>
      <c r="E184" s="35"/>
      <c r="F184" s="35">
        <v>3300</v>
      </c>
      <c r="G184" s="35">
        <v>3300</v>
      </c>
    </row>
    <row r="185" spans="1:7" x14ac:dyDescent="0.2">
      <c r="A185" s="17" t="s">
        <v>475</v>
      </c>
      <c r="B185" s="28" t="s">
        <v>654</v>
      </c>
      <c r="C185" s="35">
        <v>3270</v>
      </c>
      <c r="D185" s="35"/>
      <c r="E185" s="35"/>
      <c r="F185" s="35"/>
      <c r="G185" s="35">
        <v>3270</v>
      </c>
    </row>
    <row r="186" spans="1:7" x14ac:dyDescent="0.2">
      <c r="A186" s="17" t="s">
        <v>475</v>
      </c>
      <c r="B186" s="28" t="s">
        <v>655</v>
      </c>
      <c r="C186" s="35"/>
      <c r="D186" s="35"/>
      <c r="E186" s="35"/>
      <c r="F186" s="35">
        <v>3193.98</v>
      </c>
      <c r="G186" s="35">
        <v>3193.98</v>
      </c>
    </row>
    <row r="187" spans="1:7" x14ac:dyDescent="0.2">
      <c r="A187" s="17" t="s">
        <v>475</v>
      </c>
      <c r="B187" s="28" t="s">
        <v>656</v>
      </c>
      <c r="C187" s="35">
        <v>3173.18</v>
      </c>
      <c r="D187" s="35"/>
      <c r="E187" s="35"/>
      <c r="F187" s="35"/>
      <c r="G187" s="35">
        <v>3173.18</v>
      </c>
    </row>
    <row r="188" spans="1:7" x14ac:dyDescent="0.2">
      <c r="A188" s="17" t="s">
        <v>475</v>
      </c>
      <c r="B188" s="28" t="s">
        <v>657</v>
      </c>
      <c r="C188" s="35"/>
      <c r="D188" s="35"/>
      <c r="E188" s="35"/>
      <c r="F188" s="35">
        <v>3123.6</v>
      </c>
      <c r="G188" s="35">
        <v>3123.6</v>
      </c>
    </row>
    <row r="189" spans="1:7" x14ac:dyDescent="0.2">
      <c r="A189" s="17" t="s">
        <v>475</v>
      </c>
      <c r="B189" s="28" t="s">
        <v>658</v>
      </c>
      <c r="C189" s="35">
        <v>660</v>
      </c>
      <c r="D189" s="35">
        <v>1515.6</v>
      </c>
      <c r="E189" s="35"/>
      <c r="F189" s="35">
        <v>940.8</v>
      </c>
      <c r="G189" s="35">
        <v>3116.3999999999996</v>
      </c>
    </row>
    <row r="190" spans="1:7" x14ac:dyDescent="0.2">
      <c r="A190" s="17" t="s">
        <v>475</v>
      </c>
      <c r="B190" s="28" t="s">
        <v>659</v>
      </c>
      <c r="C190" s="35"/>
      <c r="D190" s="35"/>
      <c r="E190" s="35">
        <v>558</v>
      </c>
      <c r="F190" s="35">
        <v>2520</v>
      </c>
      <c r="G190" s="35">
        <v>3078</v>
      </c>
    </row>
    <row r="191" spans="1:7" x14ac:dyDescent="0.2">
      <c r="A191" s="17" t="s">
        <v>483</v>
      </c>
      <c r="B191" s="28" t="s">
        <v>660</v>
      </c>
      <c r="C191" s="35">
        <v>2950</v>
      </c>
      <c r="D191" s="35"/>
      <c r="E191" s="35"/>
      <c r="F191" s="35">
        <v>75</v>
      </c>
      <c r="G191" s="35">
        <v>3025</v>
      </c>
    </row>
    <row r="192" spans="1:7" x14ac:dyDescent="0.2">
      <c r="A192" s="17" t="s">
        <v>475</v>
      </c>
      <c r="B192" s="28" t="s">
        <v>661</v>
      </c>
      <c r="C192" s="35">
        <v>761.40000000000009</v>
      </c>
      <c r="D192" s="35">
        <v>718.40000000000009</v>
      </c>
      <c r="E192" s="35">
        <v>691.6</v>
      </c>
      <c r="F192" s="35">
        <v>753.19999999999993</v>
      </c>
      <c r="G192" s="35">
        <v>2924.6</v>
      </c>
    </row>
    <row r="193" spans="1:7" x14ac:dyDescent="0.2">
      <c r="A193" s="17" t="s">
        <v>475</v>
      </c>
      <c r="B193" s="28" t="s">
        <v>662</v>
      </c>
      <c r="C193" s="35"/>
      <c r="D193" s="35"/>
      <c r="E193" s="35">
        <v>2850</v>
      </c>
      <c r="F193" s="35"/>
      <c r="G193" s="35">
        <v>2850</v>
      </c>
    </row>
    <row r="194" spans="1:7" x14ac:dyDescent="0.2">
      <c r="A194" s="17" t="s">
        <v>475</v>
      </c>
      <c r="B194" s="28" t="s">
        <v>663</v>
      </c>
      <c r="C194" s="35"/>
      <c r="D194" s="35"/>
      <c r="E194" s="35">
        <v>236.39</v>
      </c>
      <c r="F194" s="35">
        <v>2577.86</v>
      </c>
      <c r="G194" s="35">
        <v>2814.25</v>
      </c>
    </row>
    <row r="195" spans="1:7" x14ac:dyDescent="0.2">
      <c r="A195" s="17" t="s">
        <v>475</v>
      </c>
      <c r="B195" s="28" t="s">
        <v>664</v>
      </c>
      <c r="C195" s="35">
        <v>1875</v>
      </c>
      <c r="D195" s="35">
        <v>925</v>
      </c>
      <c r="E195" s="35"/>
      <c r="F195" s="35"/>
      <c r="G195" s="35">
        <v>2800</v>
      </c>
    </row>
    <row r="196" spans="1:7" x14ac:dyDescent="0.2">
      <c r="A196" s="17" t="s">
        <v>475</v>
      </c>
      <c r="B196" s="28" t="s">
        <v>665</v>
      </c>
      <c r="C196" s="35">
        <v>2750</v>
      </c>
      <c r="D196" s="35"/>
      <c r="E196" s="35"/>
      <c r="F196" s="35"/>
      <c r="G196" s="35">
        <v>2750</v>
      </c>
    </row>
    <row r="197" spans="1:7" x14ac:dyDescent="0.2">
      <c r="A197" s="17" t="s">
        <v>475</v>
      </c>
      <c r="B197" s="28" t="s">
        <v>666</v>
      </c>
      <c r="C197" s="35"/>
      <c r="D197" s="35"/>
      <c r="E197" s="35">
        <v>2710</v>
      </c>
      <c r="F197" s="35"/>
      <c r="G197" s="35">
        <v>2710</v>
      </c>
    </row>
    <row r="198" spans="1:7" x14ac:dyDescent="0.2">
      <c r="A198" s="17" t="s">
        <v>475</v>
      </c>
      <c r="B198" s="28" t="s">
        <v>667</v>
      </c>
      <c r="C198" s="35">
        <v>2707.38</v>
      </c>
      <c r="D198" s="35"/>
      <c r="E198" s="35"/>
      <c r="F198" s="35"/>
      <c r="G198" s="35">
        <v>2707.38</v>
      </c>
    </row>
    <row r="199" spans="1:7" x14ac:dyDescent="0.2">
      <c r="A199" s="17" t="s">
        <v>475</v>
      </c>
      <c r="B199" s="28" t="s">
        <v>668</v>
      </c>
      <c r="C199" s="35"/>
      <c r="D199" s="35"/>
      <c r="E199" s="35"/>
      <c r="F199" s="35">
        <v>2699.5499999999997</v>
      </c>
      <c r="G199" s="35">
        <v>2699.5499999999997</v>
      </c>
    </row>
    <row r="200" spans="1:7" x14ac:dyDescent="0.2">
      <c r="A200" s="17" t="s">
        <v>475</v>
      </c>
      <c r="B200" s="28" t="s">
        <v>669</v>
      </c>
      <c r="C200" s="35">
        <v>634.81999999999971</v>
      </c>
      <c r="D200" s="35">
        <v>648.4499999999997</v>
      </c>
      <c r="E200" s="35">
        <v>666.86999999999978</v>
      </c>
      <c r="F200" s="35">
        <v>744.50000000000011</v>
      </c>
      <c r="G200" s="35">
        <v>2694.6399999999994</v>
      </c>
    </row>
    <row r="201" spans="1:7" x14ac:dyDescent="0.2">
      <c r="A201" s="17" t="s">
        <v>475</v>
      </c>
      <c r="B201" s="28" t="s">
        <v>670</v>
      </c>
      <c r="C201" s="35">
        <v>361.42</v>
      </c>
      <c r="D201" s="35"/>
      <c r="E201" s="35">
        <v>1080.24</v>
      </c>
      <c r="F201" s="35">
        <v>1189.8000000000002</v>
      </c>
      <c r="G201" s="35">
        <v>2631.46</v>
      </c>
    </row>
    <row r="202" spans="1:7" x14ac:dyDescent="0.2">
      <c r="A202" s="17" t="s">
        <v>475</v>
      </c>
      <c r="B202" s="28" t="s">
        <v>671</v>
      </c>
      <c r="C202" s="35">
        <v>2544</v>
      </c>
      <c r="D202" s="35">
        <v>57.6</v>
      </c>
      <c r="E202" s="35"/>
      <c r="F202" s="35"/>
      <c r="G202" s="35">
        <v>2601.6</v>
      </c>
    </row>
    <row r="203" spans="1:7" x14ac:dyDescent="0.2">
      <c r="A203" s="17" t="s">
        <v>475</v>
      </c>
      <c r="B203" s="28" t="s">
        <v>672</v>
      </c>
      <c r="C203" s="35"/>
      <c r="D203" s="35">
        <v>2571.0700000000002</v>
      </c>
      <c r="E203" s="35"/>
      <c r="F203" s="35"/>
      <c r="G203" s="35">
        <v>2571.0700000000002</v>
      </c>
    </row>
    <row r="204" spans="1:7" x14ac:dyDescent="0.2">
      <c r="A204" s="17" t="s">
        <v>475</v>
      </c>
      <c r="B204" s="28" t="s">
        <v>673</v>
      </c>
      <c r="C204" s="35">
        <v>1531.2</v>
      </c>
      <c r="D204" s="35"/>
      <c r="E204" s="35">
        <v>604.79999999999995</v>
      </c>
      <c r="F204" s="35">
        <v>432</v>
      </c>
      <c r="G204" s="35">
        <v>2568</v>
      </c>
    </row>
    <row r="205" spans="1:7" x14ac:dyDescent="0.2">
      <c r="A205" s="17" t="s">
        <v>475</v>
      </c>
      <c r="B205" s="28" t="s">
        <v>674</v>
      </c>
      <c r="C205" s="35"/>
      <c r="D205" s="35">
        <v>900</v>
      </c>
      <c r="E205" s="35"/>
      <c r="F205" s="35">
        <v>1550</v>
      </c>
      <c r="G205" s="35">
        <v>2450</v>
      </c>
    </row>
    <row r="206" spans="1:7" x14ac:dyDescent="0.2">
      <c r="A206" s="17" t="s">
        <v>475</v>
      </c>
      <c r="B206" s="28" t="s">
        <v>675</v>
      </c>
      <c r="C206" s="35">
        <v>608.04</v>
      </c>
      <c r="D206" s="35">
        <v>608.04000000000008</v>
      </c>
      <c r="E206" s="35">
        <v>608.04</v>
      </c>
      <c r="F206" s="35">
        <v>608.04</v>
      </c>
      <c r="G206" s="35">
        <v>2432.16</v>
      </c>
    </row>
    <row r="207" spans="1:7" x14ac:dyDescent="0.2">
      <c r="A207" s="17" t="s">
        <v>475</v>
      </c>
      <c r="B207" s="28" t="s">
        <v>676</v>
      </c>
      <c r="C207" s="35"/>
      <c r="D207" s="35"/>
      <c r="E207" s="35">
        <v>2388</v>
      </c>
      <c r="F207" s="35"/>
      <c r="G207" s="35">
        <v>2388</v>
      </c>
    </row>
    <row r="208" spans="1:7" x14ac:dyDescent="0.2">
      <c r="A208" s="17" t="s">
        <v>475</v>
      </c>
      <c r="B208" s="28" t="s">
        <v>677</v>
      </c>
      <c r="C208" s="35"/>
      <c r="D208" s="35"/>
      <c r="E208" s="35"/>
      <c r="F208" s="35">
        <v>2299.1999999999998</v>
      </c>
      <c r="G208" s="35">
        <v>2299.1999999999998</v>
      </c>
    </row>
    <row r="209" spans="1:7" x14ac:dyDescent="0.2">
      <c r="A209" s="17" t="s">
        <v>475</v>
      </c>
      <c r="B209" s="28" t="s">
        <v>678</v>
      </c>
      <c r="C209" s="35"/>
      <c r="D209" s="35"/>
      <c r="E209" s="35"/>
      <c r="F209" s="35">
        <v>2259.62</v>
      </c>
      <c r="G209" s="35">
        <v>2259.62</v>
      </c>
    </row>
    <row r="210" spans="1:7" x14ac:dyDescent="0.2">
      <c r="A210" s="17" t="s">
        <v>475</v>
      </c>
      <c r="B210" s="28" t="s">
        <v>679</v>
      </c>
      <c r="C210" s="35">
        <v>595</v>
      </c>
      <c r="D210" s="35">
        <v>550</v>
      </c>
      <c r="E210" s="35">
        <v>550</v>
      </c>
      <c r="F210" s="35">
        <v>549.99999999999989</v>
      </c>
      <c r="G210" s="35">
        <v>2245</v>
      </c>
    </row>
    <row r="211" spans="1:7" x14ac:dyDescent="0.2">
      <c r="A211" s="17" t="s">
        <v>475</v>
      </c>
      <c r="B211" s="28" t="s">
        <v>680</v>
      </c>
      <c r="C211" s="35"/>
      <c r="D211" s="35"/>
      <c r="E211" s="35"/>
      <c r="F211" s="35">
        <v>2220</v>
      </c>
      <c r="G211" s="35">
        <v>2220</v>
      </c>
    </row>
    <row r="212" spans="1:7" x14ac:dyDescent="0.2">
      <c r="A212" s="17" t="s">
        <v>475</v>
      </c>
      <c r="B212" s="28" t="s">
        <v>681</v>
      </c>
      <c r="C212" s="35"/>
      <c r="D212" s="35"/>
      <c r="E212" s="35"/>
      <c r="F212" s="35">
        <v>2208</v>
      </c>
      <c r="G212" s="35">
        <v>2208</v>
      </c>
    </row>
    <row r="213" spans="1:7" x14ac:dyDescent="0.2">
      <c r="A213" s="17" t="s">
        <v>475</v>
      </c>
      <c r="B213" s="28" t="s">
        <v>682</v>
      </c>
      <c r="C213" s="35">
        <v>2160</v>
      </c>
      <c r="D213" s="35"/>
      <c r="E213" s="35"/>
      <c r="F213" s="35"/>
      <c r="G213" s="35">
        <v>2160</v>
      </c>
    </row>
    <row r="214" spans="1:7" x14ac:dyDescent="0.2">
      <c r="A214" s="17" t="s">
        <v>475</v>
      </c>
      <c r="B214" s="28" t="s">
        <v>683</v>
      </c>
      <c r="C214" s="35">
        <v>2159.0500000000002</v>
      </c>
      <c r="D214" s="35"/>
      <c r="E214" s="35"/>
      <c r="F214" s="35"/>
      <c r="G214" s="35">
        <v>2159.0500000000002</v>
      </c>
    </row>
    <row r="215" spans="1:7" x14ac:dyDescent="0.2">
      <c r="A215" s="17" t="s">
        <v>475</v>
      </c>
      <c r="B215" s="28" t="s">
        <v>684</v>
      </c>
      <c r="C215" s="35"/>
      <c r="D215" s="35"/>
      <c r="E215" s="35">
        <v>279.40000000000003</v>
      </c>
      <c r="F215" s="35">
        <v>1854</v>
      </c>
      <c r="G215" s="35">
        <v>2133.4</v>
      </c>
    </row>
    <row r="216" spans="1:7" x14ac:dyDescent="0.2">
      <c r="A216" s="17" t="s">
        <v>475</v>
      </c>
      <c r="B216" s="28" t="s">
        <v>685</v>
      </c>
      <c r="C216" s="35">
        <v>2070</v>
      </c>
      <c r="D216" s="35"/>
      <c r="E216" s="35"/>
      <c r="F216" s="35"/>
      <c r="G216" s="35">
        <v>2070</v>
      </c>
    </row>
    <row r="217" spans="1:7" x14ac:dyDescent="0.2">
      <c r="A217" s="17" t="s">
        <v>475</v>
      </c>
      <c r="B217" s="28" t="s">
        <v>686</v>
      </c>
      <c r="C217" s="35">
        <v>540</v>
      </c>
      <c r="D217" s="35"/>
      <c r="E217" s="35">
        <v>1020</v>
      </c>
      <c r="F217" s="35">
        <v>480</v>
      </c>
      <c r="G217" s="35">
        <v>2040</v>
      </c>
    </row>
    <row r="218" spans="1:7" x14ac:dyDescent="0.2">
      <c r="A218" s="17" t="s">
        <v>475</v>
      </c>
      <c r="B218" s="28" t="s">
        <v>687</v>
      </c>
      <c r="C218" s="35"/>
      <c r="D218" s="35"/>
      <c r="E218" s="35"/>
      <c r="F218" s="35">
        <v>1944.29</v>
      </c>
      <c r="G218" s="35">
        <v>1944.29</v>
      </c>
    </row>
    <row r="219" spans="1:7" x14ac:dyDescent="0.2">
      <c r="A219" s="17" t="s">
        <v>475</v>
      </c>
      <c r="B219" s="28" t="s">
        <v>688</v>
      </c>
      <c r="C219" s="35">
        <v>1882.25</v>
      </c>
      <c r="D219" s="35"/>
      <c r="E219" s="35"/>
      <c r="F219" s="35"/>
      <c r="G219" s="35">
        <v>1882.25</v>
      </c>
    </row>
    <row r="220" spans="1:7" x14ac:dyDescent="0.2">
      <c r="A220" s="17" t="s">
        <v>475</v>
      </c>
      <c r="B220" s="28" t="s">
        <v>689</v>
      </c>
      <c r="C220" s="35">
        <v>1878.42</v>
      </c>
      <c r="D220" s="35"/>
      <c r="E220" s="35"/>
      <c r="F220" s="35"/>
      <c r="G220" s="35">
        <v>1878.42</v>
      </c>
    </row>
    <row r="221" spans="1:7" x14ac:dyDescent="0.2">
      <c r="A221" s="17" t="s">
        <v>475</v>
      </c>
      <c r="B221" s="28" t="s">
        <v>690</v>
      </c>
      <c r="C221" s="35">
        <v>657.5</v>
      </c>
      <c r="D221" s="35">
        <v>232.39000000000001</v>
      </c>
      <c r="E221" s="35">
        <v>960.3</v>
      </c>
      <c r="F221" s="35"/>
      <c r="G221" s="35">
        <v>1850.19</v>
      </c>
    </row>
    <row r="222" spans="1:7" x14ac:dyDescent="0.2">
      <c r="A222" s="17" t="s">
        <v>475</v>
      </c>
      <c r="B222" s="28" t="s">
        <v>691</v>
      </c>
      <c r="C222" s="35">
        <v>386.28000000000003</v>
      </c>
      <c r="D222" s="35">
        <v>595.62</v>
      </c>
      <c r="E222" s="35">
        <v>132.96</v>
      </c>
      <c r="F222" s="35">
        <v>721.13</v>
      </c>
      <c r="G222" s="35">
        <v>1835.9900000000002</v>
      </c>
    </row>
    <row r="223" spans="1:7" x14ac:dyDescent="0.2">
      <c r="A223" s="17" t="s">
        <v>475</v>
      </c>
      <c r="B223" s="28" t="s">
        <v>692</v>
      </c>
      <c r="C223" s="35"/>
      <c r="D223" s="35"/>
      <c r="E223" s="35">
        <v>1819.97</v>
      </c>
      <c r="F223" s="35"/>
      <c r="G223" s="35">
        <v>1819.97</v>
      </c>
    </row>
    <row r="224" spans="1:7" x14ac:dyDescent="0.2">
      <c r="A224" s="17" t="s">
        <v>475</v>
      </c>
      <c r="B224" s="28" t="s">
        <v>693</v>
      </c>
      <c r="C224" s="35">
        <v>1772.4</v>
      </c>
      <c r="D224" s="35"/>
      <c r="E224" s="35"/>
      <c r="F224" s="35"/>
      <c r="G224" s="35">
        <v>1772.4</v>
      </c>
    </row>
    <row r="225" spans="1:7" x14ac:dyDescent="0.2">
      <c r="A225" s="17" t="s">
        <v>475</v>
      </c>
      <c r="B225" s="28" t="s">
        <v>694</v>
      </c>
      <c r="C225" s="35">
        <v>1716</v>
      </c>
      <c r="D225" s="35"/>
      <c r="E225" s="35"/>
      <c r="F225" s="35"/>
      <c r="G225" s="35">
        <v>1716</v>
      </c>
    </row>
    <row r="226" spans="1:7" x14ac:dyDescent="0.2">
      <c r="A226" s="17" t="s">
        <v>475</v>
      </c>
      <c r="B226" s="28" t="s">
        <v>695</v>
      </c>
      <c r="C226" s="35"/>
      <c r="D226" s="35"/>
      <c r="E226" s="35">
        <v>1199.28</v>
      </c>
      <c r="F226" s="35">
        <v>503.71000000000004</v>
      </c>
      <c r="G226" s="35">
        <v>1702.99</v>
      </c>
    </row>
    <row r="227" spans="1:7" x14ac:dyDescent="0.2">
      <c r="A227" s="17" t="s">
        <v>475</v>
      </c>
      <c r="B227" s="28" t="s">
        <v>696</v>
      </c>
      <c r="C227" s="35">
        <v>1651.1999999999998</v>
      </c>
      <c r="D227" s="35"/>
      <c r="E227" s="35"/>
      <c r="F227" s="35"/>
      <c r="G227" s="35">
        <v>1651.1999999999998</v>
      </c>
    </row>
    <row r="228" spans="1:7" x14ac:dyDescent="0.2">
      <c r="A228" s="17" t="s">
        <v>475</v>
      </c>
      <c r="B228" s="28" t="s">
        <v>697</v>
      </c>
      <c r="C228" s="35"/>
      <c r="D228" s="35"/>
      <c r="E228" s="35"/>
      <c r="F228" s="35">
        <v>1635.7200000000003</v>
      </c>
      <c r="G228" s="35">
        <v>1635.7200000000003</v>
      </c>
    </row>
    <row r="229" spans="1:7" x14ac:dyDescent="0.2">
      <c r="A229" s="17" t="s">
        <v>475</v>
      </c>
      <c r="B229" s="28" t="s">
        <v>698</v>
      </c>
      <c r="C229" s="35"/>
      <c r="D229" s="35">
        <v>1582</v>
      </c>
      <c r="E229" s="35"/>
      <c r="F229" s="35"/>
      <c r="G229" s="35">
        <v>1582</v>
      </c>
    </row>
    <row r="230" spans="1:7" x14ac:dyDescent="0.2">
      <c r="A230" s="17" t="s">
        <v>475</v>
      </c>
      <c r="B230" s="28" t="s">
        <v>699</v>
      </c>
      <c r="C230" s="35">
        <v>1533</v>
      </c>
      <c r="D230" s="35"/>
      <c r="E230" s="35"/>
      <c r="F230" s="35"/>
      <c r="G230" s="35">
        <v>1533</v>
      </c>
    </row>
    <row r="231" spans="1:7" x14ac:dyDescent="0.2">
      <c r="A231" s="17" t="s">
        <v>475</v>
      </c>
      <c r="B231" s="28" t="s">
        <v>700</v>
      </c>
      <c r="C231" s="35">
        <v>1524</v>
      </c>
      <c r="D231" s="35"/>
      <c r="E231" s="35"/>
      <c r="F231" s="35"/>
      <c r="G231" s="35">
        <v>1524</v>
      </c>
    </row>
    <row r="232" spans="1:7" x14ac:dyDescent="0.2">
      <c r="A232" s="17" t="s">
        <v>475</v>
      </c>
      <c r="B232" s="28" t="s">
        <v>701</v>
      </c>
      <c r="C232" s="35"/>
      <c r="D232" s="35">
        <v>1520</v>
      </c>
      <c r="E232" s="35"/>
      <c r="F232" s="35"/>
      <c r="G232" s="35">
        <v>1520</v>
      </c>
    </row>
    <row r="233" spans="1:7" x14ac:dyDescent="0.2">
      <c r="A233" s="17" t="s">
        <v>475</v>
      </c>
      <c r="B233" s="28" t="s">
        <v>702</v>
      </c>
      <c r="C233" s="35"/>
      <c r="D233" s="35"/>
      <c r="E233" s="35"/>
      <c r="F233" s="35">
        <v>1461.67</v>
      </c>
      <c r="G233" s="35">
        <v>1461.67</v>
      </c>
    </row>
    <row r="234" spans="1:7" x14ac:dyDescent="0.2">
      <c r="A234" s="17" t="s">
        <v>475</v>
      </c>
      <c r="B234" s="28" t="s">
        <v>703</v>
      </c>
      <c r="C234" s="35"/>
      <c r="D234" s="35"/>
      <c r="E234" s="35"/>
      <c r="F234" s="35">
        <v>1450.8</v>
      </c>
      <c r="G234" s="35">
        <v>1450.8</v>
      </c>
    </row>
    <row r="235" spans="1:7" x14ac:dyDescent="0.2">
      <c r="A235" s="17" t="s">
        <v>475</v>
      </c>
      <c r="B235" s="28" t="s">
        <v>704</v>
      </c>
      <c r="C235" s="35">
        <v>1445</v>
      </c>
      <c r="D235" s="35"/>
      <c r="E235" s="35"/>
      <c r="F235" s="35"/>
      <c r="G235" s="35">
        <v>1445</v>
      </c>
    </row>
    <row r="236" spans="1:7" x14ac:dyDescent="0.2">
      <c r="A236" s="17" t="s">
        <v>475</v>
      </c>
      <c r="B236" s="28" t="s">
        <v>705</v>
      </c>
      <c r="C236" s="35">
        <v>1438.26</v>
      </c>
      <c r="D236" s="35"/>
      <c r="E236" s="35"/>
      <c r="F236" s="35"/>
      <c r="G236" s="35">
        <v>1438.26</v>
      </c>
    </row>
    <row r="237" spans="1:7" x14ac:dyDescent="0.2">
      <c r="A237" s="17" t="s">
        <v>475</v>
      </c>
      <c r="B237" s="28" t="s">
        <v>706</v>
      </c>
      <c r="C237" s="35">
        <v>651.6</v>
      </c>
      <c r="D237" s="35"/>
      <c r="E237" s="35">
        <v>774</v>
      </c>
      <c r="F237" s="35"/>
      <c r="G237" s="35">
        <v>1425.6</v>
      </c>
    </row>
    <row r="238" spans="1:7" x14ac:dyDescent="0.2">
      <c r="A238" s="17" t="s">
        <v>475</v>
      </c>
      <c r="B238" s="28" t="s">
        <v>707</v>
      </c>
      <c r="C238" s="35"/>
      <c r="D238" s="35"/>
      <c r="E238" s="35">
        <v>442.48</v>
      </c>
      <c r="F238" s="35">
        <v>966.48</v>
      </c>
      <c r="G238" s="35">
        <v>1408.96</v>
      </c>
    </row>
    <row r="239" spans="1:7" x14ac:dyDescent="0.2">
      <c r="A239" s="17" t="s">
        <v>475</v>
      </c>
      <c r="B239" s="28" t="s">
        <v>708</v>
      </c>
      <c r="C239" s="35">
        <v>177.6</v>
      </c>
      <c r="D239" s="35"/>
      <c r="E239" s="35"/>
      <c r="F239" s="35">
        <v>1231.2</v>
      </c>
      <c r="G239" s="35">
        <v>1408.8</v>
      </c>
    </row>
    <row r="240" spans="1:7" x14ac:dyDescent="0.2">
      <c r="A240" s="17" t="s">
        <v>475</v>
      </c>
      <c r="B240" s="28" t="s">
        <v>709</v>
      </c>
      <c r="C240" s="35">
        <v>237.50000000000003</v>
      </c>
      <c r="D240" s="35">
        <v>470.09000000000003</v>
      </c>
      <c r="E240" s="35">
        <v>213</v>
      </c>
      <c r="F240" s="35">
        <v>456</v>
      </c>
      <c r="G240" s="35">
        <v>1376.5900000000001</v>
      </c>
    </row>
    <row r="241" spans="1:7" x14ac:dyDescent="0.2">
      <c r="A241" s="17" t="s">
        <v>475</v>
      </c>
      <c r="B241" s="28" t="s">
        <v>710</v>
      </c>
      <c r="C241" s="35"/>
      <c r="D241" s="35"/>
      <c r="E241" s="35"/>
      <c r="F241" s="35">
        <v>1376.36</v>
      </c>
      <c r="G241" s="35">
        <v>1376.36</v>
      </c>
    </row>
    <row r="242" spans="1:7" x14ac:dyDescent="0.2">
      <c r="A242" s="17" t="s">
        <v>475</v>
      </c>
      <c r="B242" s="28" t="s">
        <v>711</v>
      </c>
      <c r="C242" s="35"/>
      <c r="D242" s="35"/>
      <c r="E242" s="35"/>
      <c r="F242" s="35">
        <v>1362</v>
      </c>
      <c r="G242" s="35">
        <v>1362</v>
      </c>
    </row>
    <row r="243" spans="1:7" x14ac:dyDescent="0.2">
      <c r="A243" s="17" t="s">
        <v>475</v>
      </c>
      <c r="B243" s="28" t="s">
        <v>712</v>
      </c>
      <c r="C243" s="35">
        <v>1299.1599999999989</v>
      </c>
      <c r="D243" s="35">
        <v>53.18</v>
      </c>
      <c r="E243" s="35"/>
      <c r="F243" s="35"/>
      <c r="G243" s="35">
        <v>1352.339999999999</v>
      </c>
    </row>
    <row r="244" spans="1:7" x14ac:dyDescent="0.2">
      <c r="A244" s="17" t="s">
        <v>475</v>
      </c>
      <c r="B244" s="28" t="s">
        <v>713</v>
      </c>
      <c r="C244" s="35">
        <v>110</v>
      </c>
      <c r="D244" s="35">
        <v>250</v>
      </c>
      <c r="E244" s="35">
        <v>309</v>
      </c>
      <c r="F244" s="35">
        <v>680</v>
      </c>
      <c r="G244" s="35">
        <v>1349</v>
      </c>
    </row>
    <row r="245" spans="1:7" x14ac:dyDescent="0.2">
      <c r="A245" s="17" t="s">
        <v>475</v>
      </c>
      <c r="B245" s="28" t="s">
        <v>714</v>
      </c>
      <c r="C245" s="35">
        <v>692.4</v>
      </c>
      <c r="D245" s="35">
        <v>642</v>
      </c>
      <c r="E245" s="35"/>
      <c r="F245" s="35"/>
      <c r="G245" s="35">
        <v>1334.4</v>
      </c>
    </row>
    <row r="246" spans="1:7" x14ac:dyDescent="0.2">
      <c r="A246" s="17" t="s">
        <v>475</v>
      </c>
      <c r="B246" s="28" t="s">
        <v>715</v>
      </c>
      <c r="C246" s="35">
        <v>1320</v>
      </c>
      <c r="D246" s="35"/>
      <c r="E246" s="35"/>
      <c r="F246" s="35"/>
      <c r="G246" s="35">
        <v>1320</v>
      </c>
    </row>
    <row r="247" spans="1:7" x14ac:dyDescent="0.2">
      <c r="A247" s="17" t="s">
        <v>475</v>
      </c>
      <c r="B247" s="28" t="s">
        <v>716</v>
      </c>
      <c r="C247" s="35">
        <v>1312</v>
      </c>
      <c r="D247" s="35"/>
      <c r="E247" s="35"/>
      <c r="F247" s="35"/>
      <c r="G247" s="35">
        <v>1312</v>
      </c>
    </row>
    <row r="248" spans="1:7" x14ac:dyDescent="0.2">
      <c r="A248" s="17" t="s">
        <v>475</v>
      </c>
      <c r="B248" s="28" t="s">
        <v>717</v>
      </c>
      <c r="C248" s="35"/>
      <c r="D248" s="35"/>
      <c r="E248" s="35"/>
      <c r="F248" s="35">
        <v>1294.8</v>
      </c>
      <c r="G248" s="35">
        <v>1294.8</v>
      </c>
    </row>
    <row r="249" spans="1:7" x14ac:dyDescent="0.2">
      <c r="A249" s="17" t="s">
        <v>475</v>
      </c>
      <c r="B249" s="28" t="s">
        <v>718</v>
      </c>
      <c r="C249" s="35"/>
      <c r="D249" s="35"/>
      <c r="E249" s="35">
        <v>223.2</v>
      </c>
      <c r="F249" s="35">
        <v>1071</v>
      </c>
      <c r="G249" s="35">
        <v>1294.2</v>
      </c>
    </row>
    <row r="250" spans="1:7" x14ac:dyDescent="0.2">
      <c r="A250" s="17" t="s">
        <v>475</v>
      </c>
      <c r="B250" s="28" t="s">
        <v>719</v>
      </c>
      <c r="C250" s="35">
        <v>379</v>
      </c>
      <c r="D250" s="35"/>
      <c r="E250" s="35">
        <v>910</v>
      </c>
      <c r="F250" s="35"/>
      <c r="G250" s="35">
        <v>1289</v>
      </c>
    </row>
    <row r="251" spans="1:7" x14ac:dyDescent="0.2">
      <c r="A251" s="17" t="s">
        <v>475</v>
      </c>
      <c r="B251" s="28" t="s">
        <v>720</v>
      </c>
      <c r="C251" s="35"/>
      <c r="D251" s="35">
        <v>969.6</v>
      </c>
      <c r="E251" s="35"/>
      <c r="F251" s="35">
        <v>315.44</v>
      </c>
      <c r="G251" s="35">
        <v>1285.04</v>
      </c>
    </row>
    <row r="252" spans="1:7" x14ac:dyDescent="0.2">
      <c r="A252" s="17" t="s">
        <v>475</v>
      </c>
      <c r="B252" s="28" t="s">
        <v>721</v>
      </c>
      <c r="C252" s="35"/>
      <c r="D252" s="35"/>
      <c r="E252" s="35"/>
      <c r="F252" s="35">
        <v>1260.54</v>
      </c>
      <c r="G252" s="35">
        <v>1260.54</v>
      </c>
    </row>
    <row r="253" spans="1:7" x14ac:dyDescent="0.2">
      <c r="A253" s="17" t="s">
        <v>475</v>
      </c>
      <c r="B253" s="28" t="s">
        <v>722</v>
      </c>
      <c r="C253" s="35">
        <v>493.08000000000004</v>
      </c>
      <c r="D253" s="35">
        <v>700.92</v>
      </c>
      <c r="E253" s="35"/>
      <c r="F253" s="35"/>
      <c r="G253" s="35">
        <v>1194</v>
      </c>
    </row>
    <row r="254" spans="1:7" x14ac:dyDescent="0.2">
      <c r="A254" s="17" t="s">
        <v>475</v>
      </c>
      <c r="B254" s="28" t="s">
        <v>723</v>
      </c>
      <c r="C254" s="35"/>
      <c r="D254" s="35"/>
      <c r="E254" s="35"/>
      <c r="F254" s="35">
        <v>1194</v>
      </c>
      <c r="G254" s="35">
        <v>1194</v>
      </c>
    </row>
    <row r="255" spans="1:7" x14ac:dyDescent="0.2">
      <c r="A255" s="17" t="s">
        <v>475</v>
      </c>
      <c r="B255" s="28" t="s">
        <v>724</v>
      </c>
      <c r="C255" s="35"/>
      <c r="D255" s="35"/>
      <c r="E255" s="35">
        <v>1184</v>
      </c>
      <c r="F255" s="35"/>
      <c r="G255" s="35">
        <v>1184</v>
      </c>
    </row>
    <row r="256" spans="1:7" x14ac:dyDescent="0.2">
      <c r="A256" s="17" t="s">
        <v>475</v>
      </c>
      <c r="B256" s="28" t="s">
        <v>725</v>
      </c>
      <c r="C256" s="35">
        <v>5.6899999999999995</v>
      </c>
      <c r="D256" s="35">
        <v>658.62</v>
      </c>
      <c r="E256" s="35">
        <v>33.76</v>
      </c>
      <c r="F256" s="35">
        <v>455.86</v>
      </c>
      <c r="G256" s="35">
        <v>1153.93</v>
      </c>
    </row>
    <row r="257" spans="1:7" x14ac:dyDescent="0.2">
      <c r="A257" s="17" t="s">
        <v>475</v>
      </c>
      <c r="B257" s="28" t="s">
        <v>726</v>
      </c>
      <c r="C257" s="35"/>
      <c r="D257" s="35"/>
      <c r="E257" s="35"/>
      <c r="F257" s="35">
        <v>1140</v>
      </c>
      <c r="G257" s="35">
        <v>1140</v>
      </c>
    </row>
    <row r="258" spans="1:7" x14ac:dyDescent="0.2">
      <c r="A258" s="17" t="s">
        <v>475</v>
      </c>
      <c r="B258" s="28" t="s">
        <v>727</v>
      </c>
      <c r="C258" s="35"/>
      <c r="D258" s="35"/>
      <c r="E258" s="35">
        <v>917.6</v>
      </c>
      <c r="F258" s="35">
        <v>218.28</v>
      </c>
      <c r="G258" s="35">
        <v>1135.8800000000001</v>
      </c>
    </row>
    <row r="259" spans="1:7" x14ac:dyDescent="0.2">
      <c r="A259" s="17" t="s">
        <v>475</v>
      </c>
      <c r="B259" s="28" t="s">
        <v>728</v>
      </c>
      <c r="C259" s="35"/>
      <c r="D259" s="35"/>
      <c r="E259" s="35"/>
      <c r="F259" s="35">
        <v>1080</v>
      </c>
      <c r="G259" s="35">
        <v>1080</v>
      </c>
    </row>
    <row r="260" spans="1:7" x14ac:dyDescent="0.2">
      <c r="A260" s="17" t="s">
        <v>475</v>
      </c>
      <c r="B260" s="28" t="s">
        <v>729</v>
      </c>
      <c r="C260" s="35"/>
      <c r="D260" s="35"/>
      <c r="E260" s="35"/>
      <c r="F260" s="35">
        <v>1080</v>
      </c>
      <c r="G260" s="35">
        <v>1080</v>
      </c>
    </row>
    <row r="261" spans="1:7" x14ac:dyDescent="0.2">
      <c r="A261" s="17" t="s">
        <v>475</v>
      </c>
      <c r="B261" s="28" t="s">
        <v>730</v>
      </c>
      <c r="C261" s="35">
        <v>391.36</v>
      </c>
      <c r="D261" s="35">
        <v>188.12</v>
      </c>
      <c r="E261" s="35">
        <v>482.52</v>
      </c>
      <c r="F261" s="35"/>
      <c r="G261" s="35">
        <v>1062</v>
      </c>
    </row>
    <row r="262" spans="1:7" x14ac:dyDescent="0.2">
      <c r="A262" s="17" t="s">
        <v>475</v>
      </c>
      <c r="B262" s="28" t="s">
        <v>731</v>
      </c>
      <c r="C262" s="35"/>
      <c r="D262" s="35">
        <v>1052.52</v>
      </c>
      <c r="E262" s="35"/>
      <c r="F262" s="35"/>
      <c r="G262" s="35">
        <v>1052.52</v>
      </c>
    </row>
    <row r="263" spans="1:7" x14ac:dyDescent="0.2">
      <c r="A263" s="17" t="s">
        <v>475</v>
      </c>
      <c r="B263" s="28" t="s">
        <v>732</v>
      </c>
      <c r="C263" s="35"/>
      <c r="D263" s="35"/>
      <c r="E263" s="35">
        <v>366</v>
      </c>
      <c r="F263" s="35">
        <v>666</v>
      </c>
      <c r="G263" s="35">
        <v>1032</v>
      </c>
    </row>
    <row r="264" spans="1:7" x14ac:dyDescent="0.2">
      <c r="A264" s="17" t="s">
        <v>475</v>
      </c>
      <c r="B264" s="28" t="s">
        <v>733</v>
      </c>
      <c r="C264" s="35">
        <v>1020</v>
      </c>
      <c r="D264" s="35"/>
      <c r="E264" s="35"/>
      <c r="F264" s="35"/>
      <c r="G264" s="35">
        <v>1020</v>
      </c>
    </row>
    <row r="265" spans="1:7" x14ac:dyDescent="0.2">
      <c r="A265" s="17" t="s">
        <v>475</v>
      </c>
      <c r="B265" s="28" t="s">
        <v>734</v>
      </c>
      <c r="C265" s="35"/>
      <c r="D265" s="35">
        <v>999</v>
      </c>
      <c r="E265" s="35"/>
      <c r="F265" s="35"/>
      <c r="G265" s="35">
        <v>999</v>
      </c>
    </row>
    <row r="266" spans="1:7" x14ac:dyDescent="0.2">
      <c r="A266" s="17" t="s">
        <v>475</v>
      </c>
      <c r="B266" s="28" t="s">
        <v>735</v>
      </c>
      <c r="C266" s="35"/>
      <c r="D266" s="35"/>
      <c r="E266" s="35"/>
      <c r="F266" s="35">
        <v>996</v>
      </c>
      <c r="G266" s="35">
        <v>996</v>
      </c>
    </row>
    <row r="267" spans="1:7" x14ac:dyDescent="0.2">
      <c r="A267" s="17" t="s">
        <v>475</v>
      </c>
      <c r="B267" s="28" t="s">
        <v>736</v>
      </c>
      <c r="C267" s="35"/>
      <c r="D267" s="35">
        <v>990</v>
      </c>
      <c r="E267" s="35"/>
      <c r="F267" s="35"/>
      <c r="G267" s="35">
        <v>990</v>
      </c>
    </row>
    <row r="268" spans="1:7" x14ac:dyDescent="0.2">
      <c r="A268" s="17" t="s">
        <v>475</v>
      </c>
      <c r="B268" s="28" t="s">
        <v>737</v>
      </c>
      <c r="C268" s="35"/>
      <c r="D268" s="35"/>
      <c r="E268" s="35"/>
      <c r="F268" s="35">
        <v>990</v>
      </c>
      <c r="G268" s="35">
        <v>990</v>
      </c>
    </row>
    <row r="269" spans="1:7" x14ac:dyDescent="0.2">
      <c r="A269" s="17" t="s">
        <v>475</v>
      </c>
      <c r="B269" s="28" t="s">
        <v>738</v>
      </c>
      <c r="C269" s="35">
        <v>984.3</v>
      </c>
      <c r="D269" s="35"/>
      <c r="E269" s="35"/>
      <c r="F269" s="35"/>
      <c r="G269" s="35">
        <v>984.3</v>
      </c>
    </row>
    <row r="270" spans="1:7" x14ac:dyDescent="0.2">
      <c r="A270" s="17" t="s">
        <v>475</v>
      </c>
      <c r="B270" s="28" t="s">
        <v>739</v>
      </c>
      <c r="C270" s="35">
        <v>260.39999999999998</v>
      </c>
      <c r="D270" s="35">
        <v>274.8</v>
      </c>
      <c r="E270" s="35">
        <v>230.91000000000003</v>
      </c>
      <c r="F270" s="35">
        <v>213.72</v>
      </c>
      <c r="G270" s="35">
        <v>979.83000000000015</v>
      </c>
    </row>
    <row r="271" spans="1:7" x14ac:dyDescent="0.2">
      <c r="A271" s="17" t="s">
        <v>475</v>
      </c>
      <c r="B271" s="28" t="s">
        <v>740</v>
      </c>
      <c r="C271" s="35"/>
      <c r="D271" s="35"/>
      <c r="E271" s="35"/>
      <c r="F271" s="35">
        <v>979</v>
      </c>
      <c r="G271" s="35">
        <v>979</v>
      </c>
    </row>
    <row r="272" spans="1:7" x14ac:dyDescent="0.2">
      <c r="A272" s="17" t="s">
        <v>475</v>
      </c>
      <c r="B272" s="28" t="s">
        <v>741</v>
      </c>
      <c r="C272" s="35"/>
      <c r="D272" s="35">
        <v>555.20000000000005</v>
      </c>
      <c r="E272" s="35"/>
      <c r="F272" s="35">
        <v>414.9</v>
      </c>
      <c r="G272" s="35">
        <v>970.1</v>
      </c>
    </row>
    <row r="273" spans="1:7" x14ac:dyDescent="0.2">
      <c r="A273" s="17" t="s">
        <v>475</v>
      </c>
      <c r="B273" s="28" t="s">
        <v>742</v>
      </c>
      <c r="C273" s="35"/>
      <c r="D273" s="35"/>
      <c r="E273" s="35"/>
      <c r="F273" s="35">
        <v>960</v>
      </c>
      <c r="G273" s="35">
        <v>960</v>
      </c>
    </row>
    <row r="274" spans="1:7" x14ac:dyDescent="0.2">
      <c r="A274" s="17" t="s">
        <v>483</v>
      </c>
      <c r="B274" s="28" t="s">
        <v>743</v>
      </c>
      <c r="C274" s="35"/>
      <c r="D274" s="35"/>
      <c r="E274" s="35"/>
      <c r="F274" s="35">
        <v>952.13</v>
      </c>
      <c r="G274" s="35">
        <v>952.13</v>
      </c>
    </row>
    <row r="275" spans="1:7" x14ac:dyDescent="0.2">
      <c r="A275" s="17" t="s">
        <v>475</v>
      </c>
      <c r="B275" s="28" t="s">
        <v>744</v>
      </c>
      <c r="C275" s="35">
        <v>950</v>
      </c>
      <c r="D275" s="35"/>
      <c r="E275" s="35"/>
      <c r="F275" s="35"/>
      <c r="G275" s="35">
        <v>950</v>
      </c>
    </row>
    <row r="276" spans="1:7" x14ac:dyDescent="0.2">
      <c r="A276" s="17" t="s">
        <v>475</v>
      </c>
      <c r="B276" s="28" t="s">
        <v>745</v>
      </c>
      <c r="C276" s="35"/>
      <c r="D276" s="35"/>
      <c r="E276" s="35"/>
      <c r="F276" s="35">
        <v>948</v>
      </c>
      <c r="G276" s="35">
        <v>948</v>
      </c>
    </row>
    <row r="277" spans="1:7" x14ac:dyDescent="0.2">
      <c r="A277" s="17" t="s">
        <v>475</v>
      </c>
      <c r="B277" s="28" t="s">
        <v>746</v>
      </c>
      <c r="C277" s="35">
        <v>936</v>
      </c>
      <c r="D277" s="35"/>
      <c r="E277" s="35"/>
      <c r="F277" s="35"/>
      <c r="G277" s="35">
        <v>936</v>
      </c>
    </row>
    <row r="278" spans="1:7" x14ac:dyDescent="0.2">
      <c r="A278" s="17" t="s">
        <v>475</v>
      </c>
      <c r="B278" s="28" t="s">
        <v>747</v>
      </c>
      <c r="C278" s="35"/>
      <c r="D278" s="35"/>
      <c r="E278" s="35"/>
      <c r="F278" s="35">
        <v>900.88</v>
      </c>
      <c r="G278" s="35">
        <v>900.88</v>
      </c>
    </row>
    <row r="279" spans="1:7" x14ac:dyDescent="0.2">
      <c r="A279" s="17" t="s">
        <v>475</v>
      </c>
      <c r="B279" s="28" t="s">
        <v>748</v>
      </c>
      <c r="C279" s="35"/>
      <c r="D279" s="35">
        <v>894</v>
      </c>
      <c r="E279" s="35"/>
      <c r="F279" s="35"/>
      <c r="G279" s="35">
        <v>894</v>
      </c>
    </row>
    <row r="280" spans="1:7" x14ac:dyDescent="0.2">
      <c r="A280" s="17" t="s">
        <v>475</v>
      </c>
      <c r="B280" s="28" t="s">
        <v>749</v>
      </c>
      <c r="C280" s="35">
        <v>408.12</v>
      </c>
      <c r="D280" s="35">
        <v>477.69</v>
      </c>
      <c r="E280" s="35"/>
      <c r="F280" s="35"/>
      <c r="G280" s="35">
        <v>885.81</v>
      </c>
    </row>
    <row r="281" spans="1:7" x14ac:dyDescent="0.2">
      <c r="A281" s="17" t="s">
        <v>475</v>
      </c>
      <c r="B281" s="28" t="s">
        <v>750</v>
      </c>
      <c r="C281" s="35"/>
      <c r="D281" s="35"/>
      <c r="E281" s="35"/>
      <c r="F281" s="35">
        <v>885.59999999999991</v>
      </c>
      <c r="G281" s="35">
        <v>885.59999999999991</v>
      </c>
    </row>
    <row r="282" spans="1:7" x14ac:dyDescent="0.2">
      <c r="A282" s="17" t="s">
        <v>475</v>
      </c>
      <c r="B282" s="28" t="s">
        <v>751</v>
      </c>
      <c r="C282" s="35"/>
      <c r="D282" s="35"/>
      <c r="E282" s="35"/>
      <c r="F282" s="35">
        <v>851.9</v>
      </c>
      <c r="G282" s="35">
        <v>851.9</v>
      </c>
    </row>
    <row r="283" spans="1:7" x14ac:dyDescent="0.2">
      <c r="A283" s="17" t="s">
        <v>475</v>
      </c>
      <c r="B283" s="28" t="s">
        <v>752</v>
      </c>
      <c r="C283" s="35">
        <v>850</v>
      </c>
      <c r="D283" s="35"/>
      <c r="E283" s="35"/>
      <c r="F283" s="35"/>
      <c r="G283" s="35">
        <v>850</v>
      </c>
    </row>
    <row r="284" spans="1:7" x14ac:dyDescent="0.2">
      <c r="A284" s="17" t="s">
        <v>475</v>
      </c>
      <c r="B284" s="28" t="s">
        <v>753</v>
      </c>
      <c r="C284" s="35"/>
      <c r="D284" s="35"/>
      <c r="E284" s="35"/>
      <c r="F284" s="35">
        <v>843.52</v>
      </c>
      <c r="G284" s="35">
        <v>843.52</v>
      </c>
    </row>
    <row r="285" spans="1:7" x14ac:dyDescent="0.2">
      <c r="A285" s="17" t="s">
        <v>475</v>
      </c>
      <c r="B285" s="28" t="s">
        <v>754</v>
      </c>
      <c r="C285" s="35">
        <v>320</v>
      </c>
      <c r="D285" s="35"/>
      <c r="E285" s="35">
        <v>520</v>
      </c>
      <c r="F285" s="35"/>
      <c r="G285" s="35">
        <v>840</v>
      </c>
    </row>
    <row r="286" spans="1:7" x14ac:dyDescent="0.2">
      <c r="A286" s="17" t="s">
        <v>475</v>
      </c>
      <c r="B286" s="28" t="s">
        <v>755</v>
      </c>
      <c r="C286" s="35"/>
      <c r="D286" s="35">
        <v>786.31000000000029</v>
      </c>
      <c r="E286" s="35">
        <v>41.81</v>
      </c>
      <c r="F286" s="35"/>
      <c r="G286" s="35">
        <v>828.12000000000035</v>
      </c>
    </row>
    <row r="287" spans="1:7" x14ac:dyDescent="0.2">
      <c r="A287" s="17" t="s">
        <v>475</v>
      </c>
      <c r="B287" s="28" t="s">
        <v>756</v>
      </c>
      <c r="C287" s="35">
        <v>808.5</v>
      </c>
      <c r="D287" s="35"/>
      <c r="E287" s="35"/>
      <c r="F287" s="35"/>
      <c r="G287" s="35">
        <v>808.5</v>
      </c>
    </row>
    <row r="288" spans="1:7" x14ac:dyDescent="0.2">
      <c r="A288" s="17" t="s">
        <v>475</v>
      </c>
      <c r="B288" s="28" t="s">
        <v>757</v>
      </c>
      <c r="C288" s="35"/>
      <c r="D288" s="35">
        <v>285</v>
      </c>
      <c r="E288" s="35">
        <v>270</v>
      </c>
      <c r="F288" s="35">
        <v>216</v>
      </c>
      <c r="G288" s="35">
        <v>771</v>
      </c>
    </row>
    <row r="289" spans="1:7" x14ac:dyDescent="0.2">
      <c r="A289" s="17" t="s">
        <v>475</v>
      </c>
      <c r="B289" s="28" t="s">
        <v>758</v>
      </c>
      <c r="C289" s="35"/>
      <c r="D289" s="35"/>
      <c r="E289" s="35"/>
      <c r="F289" s="35">
        <v>770</v>
      </c>
      <c r="G289" s="35">
        <v>770</v>
      </c>
    </row>
    <row r="290" spans="1:7" x14ac:dyDescent="0.2">
      <c r="A290" s="17" t="s">
        <v>475</v>
      </c>
      <c r="B290" s="28" t="s">
        <v>759</v>
      </c>
      <c r="C290" s="35"/>
      <c r="D290" s="35">
        <v>740.58</v>
      </c>
      <c r="E290" s="35"/>
      <c r="F290" s="35"/>
      <c r="G290" s="35">
        <v>740.58</v>
      </c>
    </row>
    <row r="291" spans="1:7" x14ac:dyDescent="0.2">
      <c r="A291" s="17" t="s">
        <v>475</v>
      </c>
      <c r="B291" s="28" t="s">
        <v>760</v>
      </c>
      <c r="C291" s="35">
        <v>139.06</v>
      </c>
      <c r="D291" s="35"/>
      <c r="E291" s="35">
        <v>347.86</v>
      </c>
      <c r="F291" s="35">
        <v>228</v>
      </c>
      <c r="G291" s="35">
        <v>714.92000000000007</v>
      </c>
    </row>
    <row r="292" spans="1:7" x14ac:dyDescent="0.2">
      <c r="A292" s="17" t="s">
        <v>475</v>
      </c>
      <c r="B292" s="28" t="s">
        <v>761</v>
      </c>
      <c r="C292" s="35"/>
      <c r="D292" s="35"/>
      <c r="E292" s="35"/>
      <c r="F292" s="35">
        <v>708.97</v>
      </c>
      <c r="G292" s="35">
        <v>708.97</v>
      </c>
    </row>
    <row r="293" spans="1:7" x14ac:dyDescent="0.2">
      <c r="A293" s="17" t="s">
        <v>475</v>
      </c>
      <c r="B293" s="28" t="s">
        <v>762</v>
      </c>
      <c r="C293" s="35"/>
      <c r="D293" s="35">
        <v>175.96</v>
      </c>
      <c r="E293" s="35">
        <v>528</v>
      </c>
      <c r="F293" s="35"/>
      <c r="G293" s="35">
        <v>703.96</v>
      </c>
    </row>
    <row r="294" spans="1:7" x14ac:dyDescent="0.2">
      <c r="A294" s="17" t="s">
        <v>475</v>
      </c>
      <c r="B294" s="28" t="s">
        <v>763</v>
      </c>
      <c r="C294" s="35"/>
      <c r="D294" s="35"/>
      <c r="E294" s="35"/>
      <c r="F294" s="35">
        <v>696</v>
      </c>
      <c r="G294" s="35">
        <v>696</v>
      </c>
    </row>
    <row r="295" spans="1:7" x14ac:dyDescent="0.2">
      <c r="A295" s="17" t="s">
        <v>483</v>
      </c>
      <c r="B295" s="28" t="s">
        <v>764</v>
      </c>
      <c r="C295" s="35"/>
      <c r="D295" s="35"/>
      <c r="E295" s="35"/>
      <c r="F295" s="35">
        <v>690.91</v>
      </c>
      <c r="G295" s="35">
        <v>690.91</v>
      </c>
    </row>
    <row r="296" spans="1:7" x14ac:dyDescent="0.2">
      <c r="A296" s="17" t="s">
        <v>475</v>
      </c>
      <c r="B296" s="28" t="s">
        <v>765</v>
      </c>
      <c r="C296" s="35">
        <v>420</v>
      </c>
      <c r="D296" s="35">
        <v>270.60000000000002</v>
      </c>
      <c r="E296" s="35"/>
      <c r="F296" s="35"/>
      <c r="G296" s="35">
        <v>690.6</v>
      </c>
    </row>
    <row r="297" spans="1:7" x14ac:dyDescent="0.2">
      <c r="A297" s="17" t="s">
        <v>475</v>
      </c>
      <c r="B297" s="28" t="s">
        <v>766</v>
      </c>
      <c r="C297" s="35">
        <v>149.28</v>
      </c>
      <c r="D297" s="35">
        <v>540</v>
      </c>
      <c r="E297" s="35"/>
      <c r="F297" s="35"/>
      <c r="G297" s="35">
        <v>689.28</v>
      </c>
    </row>
    <row r="298" spans="1:7" x14ac:dyDescent="0.2">
      <c r="A298" s="17" t="s">
        <v>483</v>
      </c>
      <c r="B298" s="28" t="s">
        <v>767</v>
      </c>
      <c r="C298" s="35"/>
      <c r="D298" s="35"/>
      <c r="E298" s="35"/>
      <c r="F298" s="35">
        <v>682.03</v>
      </c>
      <c r="G298" s="35">
        <v>682.03</v>
      </c>
    </row>
    <row r="299" spans="1:7" x14ac:dyDescent="0.2">
      <c r="A299" s="17" t="s">
        <v>483</v>
      </c>
      <c r="B299" s="28" t="s">
        <v>768</v>
      </c>
      <c r="C299" s="35">
        <v>162.30000000000001</v>
      </c>
      <c r="D299" s="35"/>
      <c r="E299" s="35"/>
      <c r="F299" s="35">
        <v>503.79999999999995</v>
      </c>
      <c r="G299" s="35">
        <v>666.09999999999991</v>
      </c>
    </row>
    <row r="300" spans="1:7" x14ac:dyDescent="0.2">
      <c r="A300" s="17" t="s">
        <v>475</v>
      </c>
      <c r="B300" s="28" t="s">
        <v>769</v>
      </c>
      <c r="C300" s="35"/>
      <c r="D300" s="35"/>
      <c r="E300" s="35"/>
      <c r="F300" s="35">
        <v>648</v>
      </c>
      <c r="G300" s="35">
        <v>648</v>
      </c>
    </row>
    <row r="301" spans="1:7" x14ac:dyDescent="0.2">
      <c r="A301" s="17" t="s">
        <v>475</v>
      </c>
      <c r="B301" s="28" t="s">
        <v>770</v>
      </c>
      <c r="C301" s="35"/>
      <c r="D301" s="35">
        <v>642.20000000000005</v>
      </c>
      <c r="E301" s="35"/>
      <c r="F301" s="35"/>
      <c r="G301" s="35">
        <v>642.20000000000005</v>
      </c>
    </row>
    <row r="302" spans="1:7" x14ac:dyDescent="0.2">
      <c r="A302" s="17" t="s">
        <v>475</v>
      </c>
      <c r="B302" s="28" t="s">
        <v>771</v>
      </c>
      <c r="C302" s="35">
        <v>234.14000000000001</v>
      </c>
      <c r="D302" s="35">
        <v>350.42</v>
      </c>
      <c r="E302" s="35">
        <v>47.1</v>
      </c>
      <c r="F302" s="35"/>
      <c r="G302" s="35">
        <v>631.66000000000008</v>
      </c>
    </row>
    <row r="303" spans="1:7" x14ac:dyDescent="0.2">
      <c r="A303" s="17" t="s">
        <v>475</v>
      </c>
      <c r="B303" s="28" t="s">
        <v>772</v>
      </c>
      <c r="C303" s="35"/>
      <c r="D303" s="35">
        <v>-127.05999999999997</v>
      </c>
      <c r="E303" s="35">
        <v>431.52</v>
      </c>
      <c r="F303" s="35">
        <v>301.83999999999997</v>
      </c>
      <c r="G303" s="35">
        <v>606.29999999999995</v>
      </c>
    </row>
    <row r="304" spans="1:7" x14ac:dyDescent="0.2">
      <c r="A304" s="17" t="s">
        <v>475</v>
      </c>
      <c r="B304" s="28" t="s">
        <v>773</v>
      </c>
      <c r="C304" s="35"/>
      <c r="D304" s="35">
        <v>600</v>
      </c>
      <c r="E304" s="35"/>
      <c r="F304" s="35"/>
      <c r="G304" s="35">
        <v>600</v>
      </c>
    </row>
    <row r="305" spans="1:7" x14ac:dyDescent="0.2">
      <c r="A305" s="17" t="s">
        <v>475</v>
      </c>
      <c r="B305" s="28" t="s">
        <v>774</v>
      </c>
      <c r="C305" s="35">
        <v>600</v>
      </c>
      <c r="D305" s="35"/>
      <c r="E305" s="35"/>
      <c r="F305" s="35"/>
      <c r="G305" s="35">
        <v>600</v>
      </c>
    </row>
    <row r="306" spans="1:7" x14ac:dyDescent="0.2">
      <c r="A306" s="17" t="s">
        <v>475</v>
      </c>
      <c r="B306" s="28" t="s">
        <v>775</v>
      </c>
      <c r="C306" s="35"/>
      <c r="D306" s="35"/>
      <c r="E306" s="35">
        <v>597.16</v>
      </c>
      <c r="F306" s="35"/>
      <c r="G306" s="35">
        <v>597.16</v>
      </c>
    </row>
    <row r="307" spans="1:7" x14ac:dyDescent="0.2">
      <c r="A307" s="17" t="s">
        <v>475</v>
      </c>
      <c r="B307" s="28" t="s">
        <v>776</v>
      </c>
      <c r="C307" s="35"/>
      <c r="D307" s="35"/>
      <c r="E307" s="35"/>
      <c r="F307" s="35">
        <v>596.44000000000005</v>
      </c>
      <c r="G307" s="35">
        <v>596.44000000000005</v>
      </c>
    </row>
    <row r="308" spans="1:7" x14ac:dyDescent="0.2">
      <c r="A308" s="17" t="s">
        <v>475</v>
      </c>
      <c r="B308" s="28" t="s">
        <v>777</v>
      </c>
      <c r="C308" s="35"/>
      <c r="D308" s="35">
        <v>228.48</v>
      </c>
      <c r="E308" s="35">
        <v>357.72</v>
      </c>
      <c r="F308" s="35"/>
      <c r="G308" s="35">
        <v>586.20000000000005</v>
      </c>
    </row>
    <row r="309" spans="1:7" x14ac:dyDescent="0.2">
      <c r="A309" s="17" t="s">
        <v>475</v>
      </c>
      <c r="B309" s="28" t="s">
        <v>778</v>
      </c>
      <c r="C309" s="35"/>
      <c r="D309" s="35">
        <v>480</v>
      </c>
      <c r="E309" s="35"/>
      <c r="F309" s="35">
        <v>100</v>
      </c>
      <c r="G309" s="35">
        <v>580</v>
      </c>
    </row>
    <row r="310" spans="1:7" x14ac:dyDescent="0.2">
      <c r="A310" s="17" t="s">
        <v>475</v>
      </c>
      <c r="B310" s="28" t="s">
        <v>779</v>
      </c>
      <c r="C310" s="35">
        <v>192.54000000000002</v>
      </c>
      <c r="D310" s="35">
        <v>231.78000000000003</v>
      </c>
      <c r="E310" s="35">
        <v>154.82</v>
      </c>
      <c r="F310" s="35"/>
      <c r="G310" s="35">
        <v>579.1400000000001</v>
      </c>
    </row>
    <row r="311" spans="1:7" x14ac:dyDescent="0.2">
      <c r="A311" s="17" t="s">
        <v>475</v>
      </c>
      <c r="B311" s="28" t="s">
        <v>780</v>
      </c>
      <c r="C311" s="35">
        <v>146.49</v>
      </c>
      <c r="D311" s="35"/>
      <c r="E311" s="35"/>
      <c r="F311" s="35">
        <v>429.28999999999996</v>
      </c>
      <c r="G311" s="35">
        <v>575.78</v>
      </c>
    </row>
    <row r="312" spans="1:7" x14ac:dyDescent="0.2">
      <c r="A312" s="17" t="s">
        <v>475</v>
      </c>
      <c r="B312" s="28" t="s">
        <v>781</v>
      </c>
      <c r="C312" s="35"/>
      <c r="D312" s="35"/>
      <c r="E312" s="35"/>
      <c r="F312" s="35">
        <v>571</v>
      </c>
      <c r="G312" s="35">
        <v>571</v>
      </c>
    </row>
    <row r="313" spans="1:7" x14ac:dyDescent="0.2">
      <c r="A313" s="17" t="s">
        <v>475</v>
      </c>
      <c r="B313" s="28" t="s">
        <v>782</v>
      </c>
      <c r="C313" s="35"/>
      <c r="D313" s="35">
        <v>564</v>
      </c>
      <c r="E313" s="35"/>
      <c r="F313" s="35"/>
      <c r="G313" s="35">
        <v>564</v>
      </c>
    </row>
    <row r="314" spans="1:7" x14ac:dyDescent="0.2">
      <c r="A314" s="17" t="s">
        <v>475</v>
      </c>
      <c r="B314" s="28" t="s">
        <v>783</v>
      </c>
      <c r="C314" s="35">
        <v>560</v>
      </c>
      <c r="D314" s="35"/>
      <c r="E314" s="35"/>
      <c r="F314" s="35"/>
      <c r="G314" s="35">
        <v>560</v>
      </c>
    </row>
    <row r="315" spans="1:7" x14ac:dyDescent="0.2">
      <c r="A315" s="17" t="s">
        <v>475</v>
      </c>
      <c r="B315" s="28" t="s">
        <v>784</v>
      </c>
      <c r="C315" s="35">
        <v>549.9</v>
      </c>
      <c r="D315" s="35"/>
      <c r="E315" s="35"/>
      <c r="F315" s="35"/>
      <c r="G315" s="35">
        <v>549.9</v>
      </c>
    </row>
    <row r="316" spans="1:7" x14ac:dyDescent="0.2">
      <c r="A316" s="17" t="s">
        <v>475</v>
      </c>
      <c r="B316" s="28" t="s">
        <v>785</v>
      </c>
      <c r="C316" s="35"/>
      <c r="D316" s="35"/>
      <c r="E316" s="35">
        <v>351.08</v>
      </c>
      <c r="F316" s="35">
        <v>196.66</v>
      </c>
      <c r="G316" s="35">
        <v>547.74</v>
      </c>
    </row>
    <row r="317" spans="1:7" x14ac:dyDescent="0.2">
      <c r="A317" s="17" t="s">
        <v>475</v>
      </c>
      <c r="B317" s="28" t="s">
        <v>786</v>
      </c>
      <c r="C317" s="35">
        <v>527.52</v>
      </c>
      <c r="D317" s="35"/>
      <c r="E317" s="35"/>
      <c r="F317" s="35"/>
      <c r="G317" s="35">
        <v>527.52</v>
      </c>
    </row>
    <row r="318" spans="1:7" x14ac:dyDescent="0.2">
      <c r="A318" s="17" t="s">
        <v>475</v>
      </c>
      <c r="B318" s="28" t="s">
        <v>787</v>
      </c>
      <c r="C318" s="35"/>
      <c r="D318" s="35">
        <v>140.35</v>
      </c>
      <c r="E318" s="35">
        <v>381.62</v>
      </c>
      <c r="F318" s="35"/>
      <c r="G318" s="35">
        <v>521.97</v>
      </c>
    </row>
    <row r="319" spans="1:7" x14ac:dyDescent="0.2">
      <c r="A319" s="17" t="s">
        <v>483</v>
      </c>
      <c r="B319" s="28" t="s">
        <v>788</v>
      </c>
      <c r="C319" s="35"/>
      <c r="D319" s="35"/>
      <c r="E319" s="35"/>
      <c r="F319" s="35">
        <v>520</v>
      </c>
      <c r="G319" s="35">
        <v>520</v>
      </c>
    </row>
    <row r="320" spans="1:7" x14ac:dyDescent="0.2">
      <c r="A320" s="17" t="s">
        <v>475</v>
      </c>
      <c r="B320" s="28" t="s">
        <v>789</v>
      </c>
      <c r="C320" s="35"/>
      <c r="D320" s="35"/>
      <c r="E320" s="35">
        <v>299.97000000000003</v>
      </c>
      <c r="F320" s="35">
        <v>205.94</v>
      </c>
      <c r="G320" s="35">
        <v>505.91</v>
      </c>
    </row>
    <row r="321" spans="1:7" x14ac:dyDescent="0.2">
      <c r="A321" s="17" t="s">
        <v>475</v>
      </c>
      <c r="B321" s="28" t="s">
        <v>790</v>
      </c>
      <c r="C321" s="35">
        <v>409</v>
      </c>
      <c r="D321" s="35">
        <v>90</v>
      </c>
      <c r="E321" s="35"/>
      <c r="F321" s="35"/>
      <c r="G321" s="35">
        <v>499</v>
      </c>
    </row>
    <row r="322" spans="1:7" x14ac:dyDescent="0.2">
      <c r="A322" s="17" t="s">
        <v>475</v>
      </c>
      <c r="B322" s="28" t="s">
        <v>791</v>
      </c>
      <c r="C322" s="35"/>
      <c r="D322" s="35"/>
      <c r="E322" s="35">
        <v>489.39</v>
      </c>
      <c r="F322" s="35"/>
      <c r="G322" s="35">
        <v>489.39</v>
      </c>
    </row>
    <row r="323" spans="1:7" x14ac:dyDescent="0.2">
      <c r="A323" s="17" t="s">
        <v>475</v>
      </c>
      <c r="B323" s="28" t="s">
        <v>792</v>
      </c>
      <c r="C323" s="35">
        <v>486.48</v>
      </c>
      <c r="D323" s="35"/>
      <c r="E323" s="35"/>
      <c r="F323" s="35"/>
      <c r="G323" s="35">
        <v>486.48</v>
      </c>
    </row>
    <row r="324" spans="1:7" x14ac:dyDescent="0.2">
      <c r="A324" s="17" t="s">
        <v>475</v>
      </c>
      <c r="B324" s="28" t="s">
        <v>793</v>
      </c>
      <c r="C324" s="35"/>
      <c r="D324" s="35">
        <v>279</v>
      </c>
      <c r="E324" s="35">
        <v>207</v>
      </c>
      <c r="F324" s="35"/>
      <c r="G324" s="35">
        <v>486</v>
      </c>
    </row>
    <row r="325" spans="1:7" x14ac:dyDescent="0.2">
      <c r="A325" s="17" t="s">
        <v>475</v>
      </c>
      <c r="B325" s="28" t="s">
        <v>794</v>
      </c>
      <c r="C325" s="35"/>
      <c r="D325" s="35"/>
      <c r="E325" s="35">
        <v>480</v>
      </c>
      <c r="F325" s="35"/>
      <c r="G325" s="35">
        <v>480</v>
      </c>
    </row>
    <row r="326" spans="1:7" x14ac:dyDescent="0.2">
      <c r="A326" s="17" t="s">
        <v>475</v>
      </c>
      <c r="B326" s="28" t="s">
        <v>764</v>
      </c>
      <c r="C326" s="35">
        <v>436.3</v>
      </c>
      <c r="D326" s="35"/>
      <c r="E326" s="35">
        <v>13.9</v>
      </c>
      <c r="F326" s="35"/>
      <c r="G326" s="35">
        <v>450.2</v>
      </c>
    </row>
    <row r="327" spans="1:7" x14ac:dyDescent="0.2">
      <c r="A327" s="17" t="s">
        <v>475</v>
      </c>
      <c r="B327" s="28" t="s">
        <v>795</v>
      </c>
      <c r="C327" s="35">
        <v>349.73</v>
      </c>
      <c r="D327" s="35">
        <v>91.9</v>
      </c>
      <c r="E327" s="35"/>
      <c r="F327" s="35"/>
      <c r="G327" s="35">
        <v>441.63</v>
      </c>
    </row>
    <row r="328" spans="1:7" x14ac:dyDescent="0.2">
      <c r="A328" s="17" t="s">
        <v>475</v>
      </c>
      <c r="B328" s="28" t="s">
        <v>796</v>
      </c>
      <c r="C328" s="35"/>
      <c r="D328" s="35"/>
      <c r="E328" s="35">
        <v>120</v>
      </c>
      <c r="F328" s="35">
        <v>321</v>
      </c>
      <c r="G328" s="35">
        <v>441</v>
      </c>
    </row>
    <row r="329" spans="1:7" x14ac:dyDescent="0.2">
      <c r="A329" s="17" t="s">
        <v>475</v>
      </c>
      <c r="B329" s="28" t="s">
        <v>797</v>
      </c>
      <c r="C329" s="35">
        <v>184.18</v>
      </c>
      <c r="D329" s="35">
        <v>253.45</v>
      </c>
      <c r="E329" s="35"/>
      <c r="F329" s="35"/>
      <c r="G329" s="35">
        <v>437.63</v>
      </c>
    </row>
    <row r="330" spans="1:7" x14ac:dyDescent="0.2">
      <c r="A330" s="17" t="s">
        <v>475</v>
      </c>
      <c r="B330" s="28" t="s">
        <v>798</v>
      </c>
      <c r="C330" s="35">
        <v>437.22</v>
      </c>
      <c r="D330" s="35"/>
      <c r="E330" s="35"/>
      <c r="F330" s="35"/>
      <c r="G330" s="35">
        <v>437.22</v>
      </c>
    </row>
    <row r="331" spans="1:7" x14ac:dyDescent="0.2">
      <c r="A331" s="17" t="s">
        <v>475</v>
      </c>
      <c r="B331" s="28" t="s">
        <v>799</v>
      </c>
      <c r="C331" s="35"/>
      <c r="D331" s="35"/>
      <c r="E331" s="35"/>
      <c r="F331" s="35">
        <v>430</v>
      </c>
      <c r="G331" s="35">
        <v>430</v>
      </c>
    </row>
    <row r="332" spans="1:7" x14ac:dyDescent="0.2">
      <c r="A332" s="17" t="s">
        <v>475</v>
      </c>
      <c r="B332" s="28" t="s">
        <v>800</v>
      </c>
      <c r="C332" s="35"/>
      <c r="D332" s="35"/>
      <c r="E332" s="35"/>
      <c r="F332" s="35">
        <v>426</v>
      </c>
      <c r="G332" s="35">
        <v>426</v>
      </c>
    </row>
    <row r="333" spans="1:7" x14ac:dyDescent="0.2">
      <c r="A333" s="17" t="s">
        <v>475</v>
      </c>
      <c r="B333" s="28" t="s">
        <v>801</v>
      </c>
      <c r="C333" s="35"/>
      <c r="D333" s="35"/>
      <c r="E333" s="35">
        <v>425.44</v>
      </c>
      <c r="F333" s="35"/>
      <c r="G333" s="35">
        <v>425.44</v>
      </c>
    </row>
    <row r="334" spans="1:7" x14ac:dyDescent="0.2">
      <c r="A334" s="17" t="s">
        <v>475</v>
      </c>
      <c r="B334" s="28" t="s">
        <v>802</v>
      </c>
      <c r="C334" s="35">
        <v>96</v>
      </c>
      <c r="D334" s="35"/>
      <c r="E334" s="35">
        <v>109</v>
      </c>
      <c r="F334" s="35">
        <v>214</v>
      </c>
      <c r="G334" s="35">
        <v>419</v>
      </c>
    </row>
    <row r="335" spans="1:7" x14ac:dyDescent="0.2">
      <c r="A335" s="17" t="s">
        <v>475</v>
      </c>
      <c r="B335" s="28" t="s">
        <v>803</v>
      </c>
      <c r="C335" s="35">
        <v>199</v>
      </c>
      <c r="D335" s="35">
        <v>219</v>
      </c>
      <c r="E335" s="35"/>
      <c r="F335" s="35"/>
      <c r="G335" s="35">
        <v>418</v>
      </c>
    </row>
    <row r="336" spans="1:7" x14ac:dyDescent="0.2">
      <c r="A336" s="17" t="s">
        <v>475</v>
      </c>
      <c r="B336" s="28" t="s">
        <v>804</v>
      </c>
      <c r="C336" s="35"/>
      <c r="D336" s="35"/>
      <c r="E336" s="35"/>
      <c r="F336" s="35">
        <v>417.1</v>
      </c>
      <c r="G336" s="35">
        <v>417.1</v>
      </c>
    </row>
    <row r="337" spans="1:7" x14ac:dyDescent="0.2">
      <c r="A337" s="17" t="s">
        <v>475</v>
      </c>
      <c r="B337" s="28" t="s">
        <v>805</v>
      </c>
      <c r="C337" s="35">
        <v>66.81</v>
      </c>
      <c r="D337" s="35">
        <v>116.74999999999999</v>
      </c>
      <c r="E337" s="35">
        <v>113.28999999999999</v>
      </c>
      <c r="F337" s="35">
        <v>118.49</v>
      </c>
      <c r="G337" s="35">
        <v>415.34000000000003</v>
      </c>
    </row>
    <row r="338" spans="1:7" x14ac:dyDescent="0.2">
      <c r="A338" s="17" t="s">
        <v>475</v>
      </c>
      <c r="B338" s="28" t="s">
        <v>806</v>
      </c>
      <c r="C338" s="35"/>
      <c r="D338" s="35"/>
      <c r="E338" s="35"/>
      <c r="F338" s="35">
        <v>415.08</v>
      </c>
      <c r="G338" s="35">
        <v>415.08</v>
      </c>
    </row>
    <row r="339" spans="1:7" x14ac:dyDescent="0.2">
      <c r="A339" s="17" t="s">
        <v>475</v>
      </c>
      <c r="B339" s="28" t="s">
        <v>807</v>
      </c>
      <c r="C339" s="35"/>
      <c r="D339" s="35">
        <v>61.68</v>
      </c>
      <c r="E339" s="35"/>
      <c r="F339" s="35">
        <v>351.36</v>
      </c>
      <c r="G339" s="35">
        <v>413.04</v>
      </c>
    </row>
    <row r="340" spans="1:7" x14ac:dyDescent="0.2">
      <c r="A340" s="17" t="s">
        <v>475</v>
      </c>
      <c r="B340" s="28" t="s">
        <v>808</v>
      </c>
      <c r="C340" s="35">
        <v>411.25</v>
      </c>
      <c r="D340" s="35"/>
      <c r="E340" s="35"/>
      <c r="F340" s="35"/>
      <c r="G340" s="35">
        <v>411.25</v>
      </c>
    </row>
    <row r="341" spans="1:7" x14ac:dyDescent="0.2">
      <c r="A341" s="17" t="s">
        <v>475</v>
      </c>
      <c r="B341" s="28" t="s">
        <v>809</v>
      </c>
      <c r="C341" s="35">
        <v>220</v>
      </c>
      <c r="D341" s="35">
        <v>190</v>
      </c>
      <c r="E341" s="35"/>
      <c r="F341" s="35"/>
      <c r="G341" s="35">
        <v>410</v>
      </c>
    </row>
    <row r="342" spans="1:7" x14ac:dyDescent="0.2">
      <c r="A342" s="17" t="s">
        <v>475</v>
      </c>
      <c r="B342" s="28" t="s">
        <v>810</v>
      </c>
      <c r="C342" s="35">
        <v>408</v>
      </c>
      <c r="D342" s="35"/>
      <c r="E342" s="35"/>
      <c r="F342" s="35"/>
      <c r="G342" s="35">
        <v>408</v>
      </c>
    </row>
    <row r="343" spans="1:7" x14ac:dyDescent="0.2">
      <c r="A343" s="17" t="s">
        <v>483</v>
      </c>
      <c r="B343" s="28" t="s">
        <v>811</v>
      </c>
      <c r="C343" s="35"/>
      <c r="D343" s="35"/>
      <c r="E343" s="35"/>
      <c r="F343" s="35">
        <v>408</v>
      </c>
      <c r="G343" s="35">
        <v>408</v>
      </c>
    </row>
    <row r="344" spans="1:7" x14ac:dyDescent="0.2">
      <c r="A344" s="17" t="s">
        <v>475</v>
      </c>
      <c r="B344" s="28" t="s">
        <v>812</v>
      </c>
      <c r="C344" s="35"/>
      <c r="D344" s="35"/>
      <c r="E344" s="35"/>
      <c r="F344" s="35">
        <v>403.2</v>
      </c>
      <c r="G344" s="35">
        <v>403.2</v>
      </c>
    </row>
    <row r="345" spans="1:7" x14ac:dyDescent="0.2">
      <c r="A345" s="17" t="s">
        <v>483</v>
      </c>
      <c r="B345" s="28" t="s">
        <v>813</v>
      </c>
      <c r="C345" s="35"/>
      <c r="D345" s="35"/>
      <c r="E345" s="35">
        <v>392</v>
      </c>
      <c r="F345" s="35"/>
      <c r="G345" s="35">
        <v>392</v>
      </c>
    </row>
    <row r="346" spans="1:7" x14ac:dyDescent="0.2">
      <c r="A346" s="17" t="s">
        <v>475</v>
      </c>
      <c r="B346" s="28" t="s">
        <v>814</v>
      </c>
      <c r="C346" s="35">
        <v>390.36</v>
      </c>
      <c r="D346" s="35"/>
      <c r="E346" s="35"/>
      <c r="F346" s="35"/>
      <c r="G346" s="35">
        <v>390.36</v>
      </c>
    </row>
    <row r="347" spans="1:7" x14ac:dyDescent="0.2">
      <c r="A347" s="17" t="s">
        <v>475</v>
      </c>
      <c r="B347" s="28" t="s">
        <v>815</v>
      </c>
      <c r="C347" s="35"/>
      <c r="D347" s="35">
        <v>120</v>
      </c>
      <c r="E347" s="35">
        <v>120</v>
      </c>
      <c r="F347" s="35">
        <v>148.80000000000001</v>
      </c>
      <c r="G347" s="35">
        <v>388.8</v>
      </c>
    </row>
    <row r="348" spans="1:7" x14ac:dyDescent="0.2">
      <c r="A348" s="17" t="s">
        <v>483</v>
      </c>
      <c r="B348" s="28" t="s">
        <v>816</v>
      </c>
      <c r="C348" s="35"/>
      <c r="D348" s="35"/>
      <c r="E348" s="35">
        <v>386.4</v>
      </c>
      <c r="F348" s="35"/>
      <c r="G348" s="35">
        <v>386.4</v>
      </c>
    </row>
    <row r="349" spans="1:7" x14ac:dyDescent="0.2">
      <c r="A349" s="17" t="s">
        <v>475</v>
      </c>
      <c r="B349" s="28" t="s">
        <v>817</v>
      </c>
      <c r="C349" s="35">
        <v>386.11</v>
      </c>
      <c r="D349" s="35"/>
      <c r="E349" s="35"/>
      <c r="F349" s="35"/>
      <c r="G349" s="35">
        <v>386.11</v>
      </c>
    </row>
    <row r="350" spans="1:7" x14ac:dyDescent="0.2">
      <c r="A350" s="17" t="s">
        <v>475</v>
      </c>
      <c r="B350" s="28" t="s">
        <v>818</v>
      </c>
      <c r="C350" s="35"/>
      <c r="D350" s="35">
        <v>200</v>
      </c>
      <c r="E350" s="35">
        <v>186</v>
      </c>
      <c r="F350" s="35"/>
      <c r="G350" s="35">
        <v>386</v>
      </c>
    </row>
    <row r="351" spans="1:7" x14ac:dyDescent="0.2">
      <c r="A351" s="17" t="s">
        <v>475</v>
      </c>
      <c r="B351" s="28" t="s">
        <v>819</v>
      </c>
      <c r="C351" s="35"/>
      <c r="D351" s="35">
        <v>50.24</v>
      </c>
      <c r="E351" s="35">
        <v>330</v>
      </c>
      <c r="F351" s="35"/>
      <c r="G351" s="35">
        <v>380.24</v>
      </c>
    </row>
    <row r="352" spans="1:7" x14ac:dyDescent="0.2">
      <c r="A352" s="17" t="s">
        <v>475</v>
      </c>
      <c r="B352" s="28" t="s">
        <v>820</v>
      </c>
      <c r="C352" s="35">
        <v>250</v>
      </c>
      <c r="D352" s="35">
        <v>126</v>
      </c>
      <c r="E352" s="35"/>
      <c r="F352" s="35"/>
      <c r="G352" s="35">
        <v>376</v>
      </c>
    </row>
    <row r="353" spans="1:7" x14ac:dyDescent="0.2">
      <c r="A353" s="17" t="s">
        <v>475</v>
      </c>
      <c r="B353" s="28" t="s">
        <v>821</v>
      </c>
      <c r="C353" s="35">
        <v>372</v>
      </c>
      <c r="D353" s="35"/>
      <c r="E353" s="35"/>
      <c r="F353" s="35"/>
      <c r="G353" s="35">
        <v>372</v>
      </c>
    </row>
    <row r="354" spans="1:7" x14ac:dyDescent="0.2">
      <c r="A354" s="17" t="s">
        <v>475</v>
      </c>
      <c r="B354" s="28" t="s">
        <v>822</v>
      </c>
      <c r="C354" s="35"/>
      <c r="D354" s="35">
        <v>370.75</v>
      </c>
      <c r="E354" s="35"/>
      <c r="F354" s="35"/>
      <c r="G354" s="35">
        <v>370.75</v>
      </c>
    </row>
    <row r="355" spans="1:7" x14ac:dyDescent="0.2">
      <c r="A355" s="17" t="s">
        <v>475</v>
      </c>
      <c r="B355" s="28" t="s">
        <v>823</v>
      </c>
      <c r="C355" s="35"/>
      <c r="D355" s="35"/>
      <c r="E355" s="35"/>
      <c r="F355" s="35">
        <v>362.4</v>
      </c>
      <c r="G355" s="35">
        <v>362.4</v>
      </c>
    </row>
    <row r="356" spans="1:7" x14ac:dyDescent="0.2">
      <c r="A356" s="17" t="s">
        <v>475</v>
      </c>
      <c r="B356" s="28" t="s">
        <v>824</v>
      </c>
      <c r="C356" s="35"/>
      <c r="D356" s="35">
        <v>350</v>
      </c>
      <c r="E356" s="35"/>
      <c r="F356" s="35"/>
      <c r="G356" s="35">
        <v>350</v>
      </c>
    </row>
    <row r="357" spans="1:7" x14ac:dyDescent="0.2">
      <c r="A357" s="17" t="s">
        <v>475</v>
      </c>
      <c r="B357" s="28" t="s">
        <v>825</v>
      </c>
      <c r="C357" s="35">
        <v>350</v>
      </c>
      <c r="D357" s="35"/>
      <c r="E357" s="35"/>
      <c r="F357" s="35"/>
      <c r="G357" s="35">
        <v>350</v>
      </c>
    </row>
    <row r="358" spans="1:7" x14ac:dyDescent="0.2">
      <c r="A358" s="17" t="s">
        <v>483</v>
      </c>
      <c r="B358" s="28" t="s">
        <v>826</v>
      </c>
      <c r="C358" s="35"/>
      <c r="D358" s="35"/>
      <c r="E358" s="35">
        <v>348.29</v>
      </c>
      <c r="F358" s="35"/>
      <c r="G358" s="35">
        <v>348.29</v>
      </c>
    </row>
    <row r="359" spans="1:7" x14ac:dyDescent="0.2">
      <c r="A359" s="17" t="s">
        <v>475</v>
      </c>
      <c r="B359" s="28" t="s">
        <v>827</v>
      </c>
      <c r="C359" s="35"/>
      <c r="D359" s="35">
        <v>347</v>
      </c>
      <c r="E359" s="35"/>
      <c r="F359" s="35"/>
      <c r="G359" s="35">
        <v>347</v>
      </c>
    </row>
    <row r="360" spans="1:7" x14ac:dyDescent="0.2">
      <c r="A360" s="17" t="s">
        <v>475</v>
      </c>
      <c r="B360" s="28" t="s">
        <v>828</v>
      </c>
      <c r="C360" s="35"/>
      <c r="D360" s="35"/>
      <c r="E360" s="35">
        <v>342.21999999999997</v>
      </c>
      <c r="F360" s="35"/>
      <c r="G360" s="35">
        <v>342.21999999999997</v>
      </c>
    </row>
    <row r="361" spans="1:7" x14ac:dyDescent="0.2">
      <c r="A361" s="17" t="s">
        <v>475</v>
      </c>
      <c r="B361" s="28" t="s">
        <v>829</v>
      </c>
      <c r="C361" s="35">
        <v>339.6</v>
      </c>
      <c r="D361" s="35"/>
      <c r="E361" s="35"/>
      <c r="F361" s="35"/>
      <c r="G361" s="35">
        <v>339.6</v>
      </c>
    </row>
    <row r="362" spans="1:7" x14ac:dyDescent="0.2">
      <c r="A362" s="17" t="s">
        <v>475</v>
      </c>
      <c r="B362" s="28" t="s">
        <v>830</v>
      </c>
      <c r="C362" s="35">
        <v>336</v>
      </c>
      <c r="D362" s="35"/>
      <c r="E362" s="35"/>
      <c r="F362" s="35"/>
      <c r="G362" s="35">
        <v>336</v>
      </c>
    </row>
    <row r="363" spans="1:7" x14ac:dyDescent="0.2">
      <c r="A363" s="17" t="s">
        <v>483</v>
      </c>
      <c r="B363" s="28" t="s">
        <v>831</v>
      </c>
      <c r="C363" s="35"/>
      <c r="D363" s="35">
        <v>332</v>
      </c>
      <c r="E363" s="35"/>
      <c r="F363" s="35"/>
      <c r="G363" s="35">
        <v>332</v>
      </c>
    </row>
    <row r="364" spans="1:7" x14ac:dyDescent="0.2">
      <c r="A364" s="17" t="s">
        <v>475</v>
      </c>
      <c r="B364" s="28" t="s">
        <v>832</v>
      </c>
      <c r="C364" s="35">
        <v>318</v>
      </c>
      <c r="D364" s="35"/>
      <c r="E364" s="35"/>
      <c r="F364" s="35"/>
      <c r="G364" s="35">
        <v>318</v>
      </c>
    </row>
    <row r="365" spans="1:7" x14ac:dyDescent="0.2">
      <c r="A365" s="17" t="s">
        <v>475</v>
      </c>
      <c r="B365" s="28" t="s">
        <v>833</v>
      </c>
      <c r="C365" s="35"/>
      <c r="D365" s="35"/>
      <c r="E365" s="35"/>
      <c r="F365" s="35">
        <v>317.04000000000002</v>
      </c>
      <c r="G365" s="35">
        <v>317.04000000000002</v>
      </c>
    </row>
    <row r="366" spans="1:7" x14ac:dyDescent="0.2">
      <c r="A366" s="17" t="s">
        <v>475</v>
      </c>
      <c r="B366" s="28" t="s">
        <v>834</v>
      </c>
      <c r="C366" s="35"/>
      <c r="D366" s="35"/>
      <c r="E366" s="35">
        <v>313.95999999999998</v>
      </c>
      <c r="F366" s="35"/>
      <c r="G366" s="35">
        <v>313.95999999999998</v>
      </c>
    </row>
    <row r="367" spans="1:7" x14ac:dyDescent="0.2">
      <c r="A367" s="17" t="s">
        <v>475</v>
      </c>
      <c r="B367" s="28" t="s">
        <v>835</v>
      </c>
      <c r="C367" s="35">
        <v>96</v>
      </c>
      <c r="D367" s="35"/>
      <c r="E367" s="35"/>
      <c r="F367" s="35">
        <v>216</v>
      </c>
      <c r="G367" s="35">
        <v>312</v>
      </c>
    </row>
    <row r="368" spans="1:7" x14ac:dyDescent="0.2">
      <c r="A368" s="17" t="s">
        <v>475</v>
      </c>
      <c r="B368" s="28" t="s">
        <v>836</v>
      </c>
      <c r="C368" s="35">
        <v>311</v>
      </c>
      <c r="D368" s="35"/>
      <c r="E368" s="35"/>
      <c r="F368" s="35"/>
      <c r="G368" s="35">
        <v>311</v>
      </c>
    </row>
    <row r="369" spans="1:7" x14ac:dyDescent="0.2">
      <c r="A369" s="17" t="s">
        <v>475</v>
      </c>
      <c r="B369" s="28" t="s">
        <v>837</v>
      </c>
      <c r="C369" s="35"/>
      <c r="D369" s="35"/>
      <c r="E369" s="35"/>
      <c r="F369" s="35">
        <v>310.8</v>
      </c>
      <c r="G369" s="35">
        <v>310.8</v>
      </c>
    </row>
    <row r="370" spans="1:7" x14ac:dyDescent="0.2">
      <c r="A370" s="17" t="s">
        <v>483</v>
      </c>
      <c r="B370" s="28" t="s">
        <v>838</v>
      </c>
      <c r="C370" s="35"/>
      <c r="D370" s="35"/>
      <c r="E370" s="35"/>
      <c r="F370" s="35">
        <v>310.5</v>
      </c>
      <c r="G370" s="35">
        <v>310.5</v>
      </c>
    </row>
    <row r="371" spans="1:7" x14ac:dyDescent="0.2">
      <c r="A371" s="17" t="s">
        <v>483</v>
      </c>
      <c r="B371" s="28" t="s">
        <v>839</v>
      </c>
      <c r="C371" s="35"/>
      <c r="D371" s="35"/>
      <c r="E371" s="35"/>
      <c r="F371" s="35">
        <v>308.76</v>
      </c>
      <c r="G371" s="35">
        <v>308.76</v>
      </c>
    </row>
    <row r="372" spans="1:7" x14ac:dyDescent="0.2">
      <c r="A372" s="17" t="s">
        <v>475</v>
      </c>
      <c r="B372" s="28" t="s">
        <v>840</v>
      </c>
      <c r="C372" s="35"/>
      <c r="D372" s="35"/>
      <c r="E372" s="35"/>
      <c r="F372" s="35">
        <v>302.89999999999998</v>
      </c>
      <c r="G372" s="35">
        <v>302.89999999999998</v>
      </c>
    </row>
    <row r="373" spans="1:7" x14ac:dyDescent="0.2">
      <c r="A373" s="17" t="s">
        <v>475</v>
      </c>
      <c r="B373" s="28" t="s">
        <v>841</v>
      </c>
      <c r="C373" s="35"/>
      <c r="D373" s="35"/>
      <c r="E373" s="35"/>
      <c r="F373" s="35">
        <v>300</v>
      </c>
      <c r="G373" s="35">
        <v>300</v>
      </c>
    </row>
    <row r="374" spans="1:7" x14ac:dyDescent="0.2">
      <c r="A374" s="17" t="s">
        <v>475</v>
      </c>
      <c r="B374" s="28" t="s">
        <v>842</v>
      </c>
      <c r="C374" s="35">
        <v>300</v>
      </c>
      <c r="D374" s="35"/>
      <c r="E374" s="35"/>
      <c r="F374" s="35"/>
      <c r="G374" s="35">
        <v>300</v>
      </c>
    </row>
    <row r="375" spans="1:7" x14ac:dyDescent="0.2">
      <c r="A375" s="17" t="s">
        <v>475</v>
      </c>
      <c r="B375" s="28" t="s">
        <v>843</v>
      </c>
      <c r="C375" s="35"/>
      <c r="D375" s="35"/>
      <c r="E375" s="35"/>
      <c r="F375" s="35">
        <v>300</v>
      </c>
      <c r="G375" s="35">
        <v>300</v>
      </c>
    </row>
    <row r="376" spans="1:7" x14ac:dyDescent="0.2">
      <c r="A376" s="17" t="s">
        <v>475</v>
      </c>
      <c r="B376" s="28" t="s">
        <v>844</v>
      </c>
      <c r="C376" s="35">
        <v>217.5</v>
      </c>
      <c r="D376" s="35"/>
      <c r="E376" s="35">
        <v>39</v>
      </c>
      <c r="F376" s="35">
        <v>40.5</v>
      </c>
      <c r="G376" s="35">
        <v>297</v>
      </c>
    </row>
    <row r="377" spans="1:7" x14ac:dyDescent="0.2">
      <c r="A377" s="17" t="s">
        <v>475</v>
      </c>
      <c r="B377" s="28" t="s">
        <v>845</v>
      </c>
      <c r="C377" s="35"/>
      <c r="D377" s="35"/>
      <c r="E377" s="35"/>
      <c r="F377" s="35">
        <v>285.29000000000002</v>
      </c>
      <c r="G377" s="35">
        <v>285.29000000000002</v>
      </c>
    </row>
    <row r="378" spans="1:7" x14ac:dyDescent="0.2">
      <c r="A378" s="17" t="s">
        <v>483</v>
      </c>
      <c r="B378" s="28" t="s">
        <v>846</v>
      </c>
      <c r="C378" s="35"/>
      <c r="D378" s="35"/>
      <c r="E378" s="35"/>
      <c r="F378" s="35">
        <v>281.70000000000005</v>
      </c>
      <c r="G378" s="35">
        <v>281.70000000000005</v>
      </c>
    </row>
    <row r="379" spans="1:7" x14ac:dyDescent="0.2">
      <c r="A379" s="17" t="s">
        <v>475</v>
      </c>
      <c r="B379" s="28" t="s">
        <v>847</v>
      </c>
      <c r="C379" s="35"/>
      <c r="D379" s="35"/>
      <c r="E379" s="35"/>
      <c r="F379" s="35">
        <v>278.27999999999997</v>
      </c>
      <c r="G379" s="35">
        <v>278.27999999999997</v>
      </c>
    </row>
    <row r="380" spans="1:7" x14ac:dyDescent="0.2">
      <c r="A380" s="17" t="s">
        <v>483</v>
      </c>
      <c r="B380" s="28" t="s">
        <v>848</v>
      </c>
      <c r="C380" s="35"/>
      <c r="D380" s="35"/>
      <c r="E380" s="35">
        <v>275</v>
      </c>
      <c r="F380" s="35"/>
      <c r="G380" s="35">
        <v>275</v>
      </c>
    </row>
    <row r="381" spans="1:7" x14ac:dyDescent="0.2">
      <c r="A381" s="17" t="s">
        <v>475</v>
      </c>
      <c r="B381" s="28" t="s">
        <v>849</v>
      </c>
      <c r="C381" s="35"/>
      <c r="D381" s="35"/>
      <c r="E381" s="35"/>
      <c r="F381" s="35">
        <v>274.8</v>
      </c>
      <c r="G381" s="35">
        <v>274.8</v>
      </c>
    </row>
    <row r="382" spans="1:7" x14ac:dyDescent="0.2">
      <c r="A382" s="17" t="s">
        <v>483</v>
      </c>
      <c r="B382" s="28" t="s">
        <v>850</v>
      </c>
      <c r="C382" s="35"/>
      <c r="D382" s="35"/>
      <c r="E382" s="35"/>
      <c r="F382" s="35">
        <v>267.84999999999997</v>
      </c>
      <c r="G382" s="35">
        <v>267.84999999999997</v>
      </c>
    </row>
    <row r="383" spans="1:7" x14ac:dyDescent="0.2">
      <c r="A383" s="17" t="s">
        <v>475</v>
      </c>
      <c r="B383" s="28" t="s">
        <v>851</v>
      </c>
      <c r="C383" s="35"/>
      <c r="D383" s="35"/>
      <c r="E383" s="35">
        <v>259</v>
      </c>
      <c r="F383" s="35"/>
      <c r="G383" s="35">
        <v>259</v>
      </c>
    </row>
    <row r="384" spans="1:7" x14ac:dyDescent="0.2">
      <c r="A384" s="17" t="s">
        <v>475</v>
      </c>
      <c r="B384" s="28" t="s">
        <v>852</v>
      </c>
      <c r="C384" s="35">
        <v>258.8</v>
      </c>
      <c r="D384" s="35"/>
      <c r="E384" s="35"/>
      <c r="F384" s="35"/>
      <c r="G384" s="35">
        <v>258.8</v>
      </c>
    </row>
    <row r="385" spans="1:7" x14ac:dyDescent="0.2">
      <c r="A385" s="17" t="s">
        <v>475</v>
      </c>
      <c r="B385" s="28" t="s">
        <v>853</v>
      </c>
      <c r="C385" s="35"/>
      <c r="D385" s="35"/>
      <c r="E385" s="35"/>
      <c r="F385" s="35">
        <v>258.36</v>
      </c>
      <c r="G385" s="35">
        <v>258.36</v>
      </c>
    </row>
    <row r="386" spans="1:7" x14ac:dyDescent="0.2">
      <c r="A386" s="17" t="s">
        <v>475</v>
      </c>
      <c r="B386" s="28" t="s">
        <v>854</v>
      </c>
      <c r="C386" s="35"/>
      <c r="D386" s="35"/>
      <c r="E386" s="35"/>
      <c r="F386" s="35">
        <v>258.36</v>
      </c>
      <c r="G386" s="35">
        <v>258.36</v>
      </c>
    </row>
    <row r="387" spans="1:7" x14ac:dyDescent="0.2">
      <c r="A387" s="17" t="s">
        <v>475</v>
      </c>
      <c r="B387" s="28" t="s">
        <v>855</v>
      </c>
      <c r="C387" s="35"/>
      <c r="D387" s="35"/>
      <c r="E387" s="35"/>
      <c r="F387" s="35">
        <v>255</v>
      </c>
      <c r="G387" s="35">
        <v>255</v>
      </c>
    </row>
    <row r="388" spans="1:7" x14ac:dyDescent="0.2">
      <c r="A388" s="17" t="s">
        <v>475</v>
      </c>
      <c r="B388" s="28" t="s">
        <v>856</v>
      </c>
      <c r="C388" s="35"/>
      <c r="D388" s="35">
        <v>252</v>
      </c>
      <c r="E388" s="35"/>
      <c r="F388" s="35"/>
      <c r="G388" s="35">
        <v>252</v>
      </c>
    </row>
    <row r="389" spans="1:7" x14ac:dyDescent="0.2">
      <c r="A389" s="17" t="s">
        <v>475</v>
      </c>
      <c r="B389" s="28" t="s">
        <v>857</v>
      </c>
      <c r="C389" s="35"/>
      <c r="D389" s="35">
        <v>252</v>
      </c>
      <c r="E389" s="35"/>
      <c r="F389" s="35"/>
      <c r="G389" s="35">
        <v>252</v>
      </c>
    </row>
    <row r="390" spans="1:7" x14ac:dyDescent="0.2">
      <c r="A390" s="17" t="s">
        <v>475</v>
      </c>
      <c r="B390" s="28" t="s">
        <v>858</v>
      </c>
      <c r="C390" s="35"/>
      <c r="D390" s="35">
        <v>250</v>
      </c>
      <c r="E390" s="35"/>
      <c r="F390" s="35"/>
      <c r="G390" s="35">
        <v>250</v>
      </c>
    </row>
    <row r="391" spans="1:7" x14ac:dyDescent="0.2">
      <c r="A391" s="17" t="s">
        <v>475</v>
      </c>
      <c r="B391" s="28" t="s">
        <v>859</v>
      </c>
      <c r="C391" s="35">
        <v>247.2</v>
      </c>
      <c r="D391" s="35"/>
      <c r="E391" s="35"/>
      <c r="F391" s="35"/>
      <c r="G391" s="35">
        <v>247.2</v>
      </c>
    </row>
    <row r="392" spans="1:7" x14ac:dyDescent="0.2">
      <c r="A392" s="17" t="s">
        <v>475</v>
      </c>
      <c r="B392" s="28" t="s">
        <v>860</v>
      </c>
      <c r="C392" s="35"/>
      <c r="D392" s="35"/>
      <c r="E392" s="35"/>
      <c r="F392" s="35">
        <v>246</v>
      </c>
      <c r="G392" s="35">
        <v>246</v>
      </c>
    </row>
    <row r="393" spans="1:7" x14ac:dyDescent="0.2">
      <c r="A393" s="17" t="s">
        <v>475</v>
      </c>
      <c r="B393" s="28" t="s">
        <v>861</v>
      </c>
      <c r="C393" s="35">
        <v>97</v>
      </c>
      <c r="D393" s="35"/>
      <c r="E393" s="35">
        <v>147.78</v>
      </c>
      <c r="F393" s="35"/>
      <c r="G393" s="35">
        <v>244.78</v>
      </c>
    </row>
    <row r="394" spans="1:7" x14ac:dyDescent="0.2">
      <c r="A394" s="17" t="s">
        <v>475</v>
      </c>
      <c r="B394" s="28" t="s">
        <v>862</v>
      </c>
      <c r="C394" s="35">
        <v>168</v>
      </c>
      <c r="D394" s="35">
        <v>67.2</v>
      </c>
      <c r="E394" s="35"/>
      <c r="F394" s="35"/>
      <c r="G394" s="35">
        <v>235.2</v>
      </c>
    </row>
    <row r="395" spans="1:7" x14ac:dyDescent="0.2">
      <c r="A395" s="17" t="s">
        <v>475</v>
      </c>
      <c r="B395" s="28" t="s">
        <v>863</v>
      </c>
      <c r="C395" s="35"/>
      <c r="D395" s="35"/>
      <c r="E395" s="35"/>
      <c r="F395" s="35">
        <v>234</v>
      </c>
      <c r="G395" s="35">
        <v>234</v>
      </c>
    </row>
    <row r="396" spans="1:7" x14ac:dyDescent="0.2">
      <c r="A396" s="17" t="s">
        <v>475</v>
      </c>
      <c r="B396" s="28" t="s">
        <v>864</v>
      </c>
      <c r="C396" s="35"/>
      <c r="D396" s="35"/>
      <c r="E396" s="35">
        <v>231.9</v>
      </c>
      <c r="F396" s="35"/>
      <c r="G396" s="35">
        <v>231.9</v>
      </c>
    </row>
    <row r="397" spans="1:7" x14ac:dyDescent="0.2">
      <c r="A397" s="17" t="s">
        <v>475</v>
      </c>
      <c r="B397" s="28" t="s">
        <v>865</v>
      </c>
      <c r="C397" s="35">
        <v>68.7</v>
      </c>
      <c r="D397" s="35">
        <v>102.4</v>
      </c>
      <c r="E397" s="35">
        <v>60</v>
      </c>
      <c r="F397" s="35"/>
      <c r="G397" s="35">
        <v>231.10000000000002</v>
      </c>
    </row>
    <row r="398" spans="1:7" x14ac:dyDescent="0.2">
      <c r="A398" s="17" t="s">
        <v>475</v>
      </c>
      <c r="B398" s="28" t="s">
        <v>866</v>
      </c>
      <c r="C398" s="35">
        <v>230</v>
      </c>
      <c r="D398" s="35"/>
      <c r="E398" s="35"/>
      <c r="F398" s="35"/>
      <c r="G398" s="35">
        <v>230</v>
      </c>
    </row>
    <row r="399" spans="1:7" x14ac:dyDescent="0.2">
      <c r="A399" s="17" t="s">
        <v>475</v>
      </c>
      <c r="B399" s="28" t="s">
        <v>867</v>
      </c>
      <c r="C399" s="35">
        <v>229.89</v>
      </c>
      <c r="D399" s="35"/>
      <c r="E399" s="35"/>
      <c r="F399" s="35"/>
      <c r="G399" s="35">
        <v>229.89</v>
      </c>
    </row>
    <row r="400" spans="1:7" x14ac:dyDescent="0.2">
      <c r="A400" s="17" t="s">
        <v>475</v>
      </c>
      <c r="B400" s="28" t="s">
        <v>868</v>
      </c>
      <c r="C400" s="35"/>
      <c r="D400" s="35"/>
      <c r="E400" s="35">
        <v>226.8</v>
      </c>
      <c r="F400" s="35"/>
      <c r="G400" s="35">
        <v>226.8</v>
      </c>
    </row>
    <row r="401" spans="1:7" x14ac:dyDescent="0.2">
      <c r="A401" s="17" t="s">
        <v>475</v>
      </c>
      <c r="B401" s="28" t="s">
        <v>869</v>
      </c>
      <c r="C401" s="35"/>
      <c r="D401" s="35"/>
      <c r="E401" s="35"/>
      <c r="F401" s="35">
        <v>226.6</v>
      </c>
      <c r="G401" s="35">
        <v>226.6</v>
      </c>
    </row>
    <row r="402" spans="1:7" x14ac:dyDescent="0.2">
      <c r="A402" s="17" t="s">
        <v>475</v>
      </c>
      <c r="B402" s="28" t="s">
        <v>870</v>
      </c>
      <c r="C402" s="35"/>
      <c r="D402" s="35">
        <v>180.3</v>
      </c>
      <c r="E402" s="35"/>
      <c r="F402" s="35">
        <v>45.97</v>
      </c>
      <c r="G402" s="35">
        <v>226.27</v>
      </c>
    </row>
    <row r="403" spans="1:7" x14ac:dyDescent="0.2">
      <c r="A403" s="17" t="s">
        <v>483</v>
      </c>
      <c r="B403" s="28" t="s">
        <v>871</v>
      </c>
      <c r="C403" s="35">
        <v>220</v>
      </c>
      <c r="D403" s="35"/>
      <c r="E403" s="35"/>
      <c r="F403" s="35"/>
      <c r="G403" s="35">
        <v>220</v>
      </c>
    </row>
    <row r="404" spans="1:7" x14ac:dyDescent="0.2">
      <c r="A404" s="17" t="s">
        <v>475</v>
      </c>
      <c r="B404" s="28" t="s">
        <v>872</v>
      </c>
      <c r="C404" s="35"/>
      <c r="D404" s="35"/>
      <c r="E404" s="35">
        <v>84</v>
      </c>
      <c r="F404" s="35">
        <v>117.6</v>
      </c>
      <c r="G404" s="35">
        <v>201.6</v>
      </c>
    </row>
    <row r="405" spans="1:7" x14ac:dyDescent="0.2">
      <c r="A405" s="17" t="s">
        <v>475</v>
      </c>
      <c r="B405" s="28" t="s">
        <v>873</v>
      </c>
      <c r="C405" s="35"/>
      <c r="D405" s="35"/>
      <c r="E405" s="35">
        <v>57</v>
      </c>
      <c r="F405" s="35">
        <v>137.5</v>
      </c>
      <c r="G405" s="35">
        <v>194.5</v>
      </c>
    </row>
    <row r="406" spans="1:7" x14ac:dyDescent="0.2">
      <c r="A406" s="17" t="s">
        <v>475</v>
      </c>
      <c r="B406" s="28" t="s">
        <v>874</v>
      </c>
      <c r="C406" s="35"/>
      <c r="D406" s="35"/>
      <c r="E406" s="35"/>
      <c r="F406" s="35">
        <v>193.2</v>
      </c>
      <c r="G406" s="35">
        <v>193.2</v>
      </c>
    </row>
    <row r="407" spans="1:7" x14ac:dyDescent="0.2">
      <c r="A407" s="17" t="s">
        <v>475</v>
      </c>
      <c r="B407" s="28" t="s">
        <v>875</v>
      </c>
      <c r="C407" s="35"/>
      <c r="D407" s="35"/>
      <c r="E407" s="35">
        <v>190</v>
      </c>
      <c r="F407" s="35"/>
      <c r="G407" s="35">
        <v>190</v>
      </c>
    </row>
    <row r="408" spans="1:7" x14ac:dyDescent="0.2">
      <c r="A408" s="17" t="s">
        <v>475</v>
      </c>
      <c r="B408" s="28" t="s">
        <v>876</v>
      </c>
      <c r="C408" s="35">
        <v>60</v>
      </c>
      <c r="D408" s="35">
        <v>120</v>
      </c>
      <c r="E408" s="35"/>
      <c r="F408" s="35"/>
      <c r="G408" s="35">
        <v>180</v>
      </c>
    </row>
    <row r="409" spans="1:7" x14ac:dyDescent="0.2">
      <c r="A409" s="17" t="s">
        <v>475</v>
      </c>
      <c r="B409" s="28" t="s">
        <v>877</v>
      </c>
      <c r="C409" s="35"/>
      <c r="D409" s="35"/>
      <c r="E409" s="35"/>
      <c r="F409" s="35">
        <v>176.99</v>
      </c>
      <c r="G409" s="35">
        <v>176.99</v>
      </c>
    </row>
    <row r="410" spans="1:7" x14ac:dyDescent="0.2">
      <c r="A410" s="17" t="s">
        <v>475</v>
      </c>
      <c r="B410" s="28" t="s">
        <v>878</v>
      </c>
      <c r="C410" s="35"/>
      <c r="D410" s="35"/>
      <c r="E410" s="35"/>
      <c r="F410" s="35">
        <v>176.4</v>
      </c>
      <c r="G410" s="35">
        <v>176.4</v>
      </c>
    </row>
    <row r="411" spans="1:7" x14ac:dyDescent="0.2">
      <c r="A411" s="17" t="s">
        <v>475</v>
      </c>
      <c r="B411" s="28" t="s">
        <v>879</v>
      </c>
      <c r="C411" s="35">
        <v>176.4</v>
      </c>
      <c r="D411" s="35"/>
      <c r="E411" s="35"/>
      <c r="F411" s="35"/>
      <c r="G411" s="35">
        <v>176.4</v>
      </c>
    </row>
    <row r="412" spans="1:7" x14ac:dyDescent="0.2">
      <c r="A412" s="17" t="s">
        <v>475</v>
      </c>
      <c r="B412" s="28" t="s">
        <v>880</v>
      </c>
      <c r="C412" s="35">
        <v>19.5</v>
      </c>
      <c r="D412" s="35">
        <v>123.5</v>
      </c>
      <c r="E412" s="35">
        <v>33</v>
      </c>
      <c r="F412" s="35"/>
      <c r="G412" s="35">
        <v>176</v>
      </c>
    </row>
    <row r="413" spans="1:7" x14ac:dyDescent="0.2">
      <c r="A413" s="17" t="s">
        <v>475</v>
      </c>
      <c r="B413" s="28" t="s">
        <v>881</v>
      </c>
      <c r="C413" s="35"/>
      <c r="D413" s="35">
        <v>175.06</v>
      </c>
      <c r="E413" s="35"/>
      <c r="F413" s="35"/>
      <c r="G413" s="35">
        <v>175.06</v>
      </c>
    </row>
    <row r="414" spans="1:7" x14ac:dyDescent="0.2">
      <c r="A414" s="17" t="s">
        <v>483</v>
      </c>
      <c r="B414" s="28" t="s">
        <v>882</v>
      </c>
      <c r="C414" s="35"/>
      <c r="D414" s="35"/>
      <c r="E414" s="35"/>
      <c r="F414" s="35">
        <v>171.06</v>
      </c>
      <c r="G414" s="35">
        <v>171.06</v>
      </c>
    </row>
    <row r="415" spans="1:7" x14ac:dyDescent="0.2">
      <c r="A415" s="17" t="s">
        <v>475</v>
      </c>
      <c r="B415" s="28" t="s">
        <v>883</v>
      </c>
      <c r="C415" s="35"/>
      <c r="D415" s="35">
        <v>169</v>
      </c>
      <c r="E415" s="35"/>
      <c r="F415" s="35"/>
      <c r="G415" s="35">
        <v>169</v>
      </c>
    </row>
    <row r="416" spans="1:7" x14ac:dyDescent="0.2">
      <c r="A416" s="17" t="s">
        <v>475</v>
      </c>
      <c r="B416" s="28" t="s">
        <v>884</v>
      </c>
      <c r="C416" s="35"/>
      <c r="D416" s="35"/>
      <c r="E416" s="35"/>
      <c r="F416" s="35">
        <v>166.8</v>
      </c>
      <c r="G416" s="35">
        <v>166.8</v>
      </c>
    </row>
    <row r="417" spans="1:7" x14ac:dyDescent="0.2">
      <c r="A417" s="17" t="s">
        <v>475</v>
      </c>
      <c r="B417" s="28" t="s">
        <v>885</v>
      </c>
      <c r="C417" s="35"/>
      <c r="D417" s="35"/>
      <c r="E417" s="35"/>
      <c r="F417" s="35">
        <v>165</v>
      </c>
      <c r="G417" s="35">
        <v>165</v>
      </c>
    </row>
    <row r="418" spans="1:7" x14ac:dyDescent="0.2">
      <c r="A418" s="17" t="s">
        <v>475</v>
      </c>
      <c r="B418" s="28" t="s">
        <v>886</v>
      </c>
      <c r="C418" s="35">
        <v>49.5</v>
      </c>
      <c r="D418" s="35">
        <v>54.9</v>
      </c>
      <c r="E418" s="35">
        <v>58.8</v>
      </c>
      <c r="F418" s="35"/>
      <c r="G418" s="35">
        <v>163.19999999999999</v>
      </c>
    </row>
    <row r="419" spans="1:7" x14ac:dyDescent="0.2">
      <c r="A419" s="17" t="s">
        <v>483</v>
      </c>
      <c r="B419" s="28" t="s">
        <v>887</v>
      </c>
      <c r="C419" s="35"/>
      <c r="D419" s="35"/>
      <c r="E419" s="35"/>
      <c r="F419" s="35">
        <v>156.68</v>
      </c>
      <c r="G419" s="35">
        <v>156.68</v>
      </c>
    </row>
    <row r="420" spans="1:7" x14ac:dyDescent="0.2">
      <c r="A420" s="17" t="s">
        <v>475</v>
      </c>
      <c r="B420" s="28" t="s">
        <v>888</v>
      </c>
      <c r="C420" s="35"/>
      <c r="D420" s="35"/>
      <c r="E420" s="35">
        <v>156</v>
      </c>
      <c r="F420" s="35"/>
      <c r="G420" s="35">
        <v>156</v>
      </c>
    </row>
    <row r="421" spans="1:7" x14ac:dyDescent="0.2">
      <c r="A421" s="17" t="s">
        <v>475</v>
      </c>
      <c r="B421" s="28" t="s">
        <v>889</v>
      </c>
      <c r="C421" s="35"/>
      <c r="D421" s="35"/>
      <c r="E421" s="35"/>
      <c r="F421" s="35">
        <v>147.60000000000002</v>
      </c>
      <c r="G421" s="35">
        <v>147.60000000000002</v>
      </c>
    </row>
    <row r="422" spans="1:7" x14ac:dyDescent="0.2">
      <c r="A422" s="17" t="s">
        <v>475</v>
      </c>
      <c r="B422" s="28" t="s">
        <v>890</v>
      </c>
      <c r="C422" s="35">
        <v>145.5</v>
      </c>
      <c r="D422" s="35"/>
      <c r="E422" s="35"/>
      <c r="F422" s="35"/>
      <c r="G422" s="35">
        <v>145.5</v>
      </c>
    </row>
    <row r="423" spans="1:7" x14ac:dyDescent="0.2">
      <c r="A423" s="17" t="s">
        <v>475</v>
      </c>
      <c r="B423" s="28" t="s">
        <v>891</v>
      </c>
      <c r="C423" s="35">
        <v>57.34</v>
      </c>
      <c r="D423" s="35"/>
      <c r="E423" s="35"/>
      <c r="F423" s="35">
        <v>84</v>
      </c>
      <c r="G423" s="35">
        <v>141.34</v>
      </c>
    </row>
    <row r="424" spans="1:7" x14ac:dyDescent="0.2">
      <c r="A424" s="17" t="s">
        <v>475</v>
      </c>
      <c r="B424" s="28" t="s">
        <v>892</v>
      </c>
      <c r="C424" s="35"/>
      <c r="D424" s="35"/>
      <c r="E424" s="35">
        <v>139.19999999999999</v>
      </c>
      <c r="F424" s="35"/>
      <c r="G424" s="35">
        <v>139.19999999999999</v>
      </c>
    </row>
    <row r="425" spans="1:7" x14ac:dyDescent="0.2">
      <c r="A425" s="17" t="s">
        <v>475</v>
      </c>
      <c r="B425" s="28" t="s">
        <v>893</v>
      </c>
      <c r="C425" s="35"/>
      <c r="D425" s="35">
        <v>67.959999999999994</v>
      </c>
      <c r="E425" s="35">
        <v>67.959999999999994</v>
      </c>
      <c r="F425" s="35"/>
      <c r="G425" s="35">
        <v>135.91999999999999</v>
      </c>
    </row>
    <row r="426" spans="1:7" x14ac:dyDescent="0.2">
      <c r="A426" s="17" t="s">
        <v>475</v>
      </c>
      <c r="B426" s="28" t="s">
        <v>894</v>
      </c>
      <c r="C426" s="35"/>
      <c r="D426" s="35"/>
      <c r="E426" s="35"/>
      <c r="F426" s="35">
        <v>132.62</v>
      </c>
      <c r="G426" s="35">
        <v>132.62</v>
      </c>
    </row>
    <row r="427" spans="1:7" x14ac:dyDescent="0.2">
      <c r="A427" s="17" t="s">
        <v>475</v>
      </c>
      <c r="B427" s="28" t="s">
        <v>895</v>
      </c>
      <c r="C427" s="35"/>
      <c r="D427" s="35">
        <v>132</v>
      </c>
      <c r="E427" s="35"/>
      <c r="F427" s="35"/>
      <c r="G427" s="35">
        <v>132</v>
      </c>
    </row>
    <row r="428" spans="1:7" x14ac:dyDescent="0.2">
      <c r="A428" s="17" t="s">
        <v>475</v>
      </c>
      <c r="B428" s="28" t="s">
        <v>896</v>
      </c>
      <c r="C428" s="35"/>
      <c r="D428" s="35"/>
      <c r="E428" s="35"/>
      <c r="F428" s="35">
        <v>129</v>
      </c>
      <c r="G428" s="35">
        <v>129</v>
      </c>
    </row>
    <row r="429" spans="1:7" x14ac:dyDescent="0.2">
      <c r="A429" s="17" t="s">
        <v>475</v>
      </c>
      <c r="B429" s="28" t="s">
        <v>897</v>
      </c>
      <c r="C429" s="35"/>
      <c r="D429" s="35"/>
      <c r="E429" s="35"/>
      <c r="F429" s="35">
        <v>128.84</v>
      </c>
      <c r="G429" s="35">
        <v>128.84</v>
      </c>
    </row>
    <row r="430" spans="1:7" x14ac:dyDescent="0.2">
      <c r="A430" s="17" t="s">
        <v>475</v>
      </c>
      <c r="B430" s="28" t="s">
        <v>898</v>
      </c>
      <c r="C430" s="35">
        <v>127.36</v>
      </c>
      <c r="D430" s="35"/>
      <c r="E430" s="35"/>
      <c r="F430" s="35"/>
      <c r="G430" s="35">
        <v>127.36</v>
      </c>
    </row>
    <row r="431" spans="1:7" x14ac:dyDescent="0.2">
      <c r="A431" s="17" t="s">
        <v>475</v>
      </c>
      <c r="B431" s="28" t="s">
        <v>899</v>
      </c>
      <c r="C431" s="35">
        <v>126.76</v>
      </c>
      <c r="D431" s="35"/>
      <c r="E431" s="35"/>
      <c r="F431" s="35"/>
      <c r="G431" s="35">
        <v>126.76</v>
      </c>
    </row>
    <row r="432" spans="1:7" x14ac:dyDescent="0.2">
      <c r="A432" s="17" t="s">
        <v>475</v>
      </c>
      <c r="B432" s="28" t="s">
        <v>900</v>
      </c>
      <c r="C432" s="35"/>
      <c r="D432" s="35">
        <v>42</v>
      </c>
      <c r="E432" s="35">
        <v>78</v>
      </c>
      <c r="F432" s="35"/>
      <c r="G432" s="35">
        <v>120</v>
      </c>
    </row>
    <row r="433" spans="1:7" x14ac:dyDescent="0.2">
      <c r="A433" s="17" t="s">
        <v>475</v>
      </c>
      <c r="B433" s="28" t="s">
        <v>901</v>
      </c>
      <c r="C433" s="35">
        <v>119.26</v>
      </c>
      <c r="D433" s="35"/>
      <c r="E433" s="35"/>
      <c r="F433" s="35"/>
      <c r="G433" s="35">
        <v>119.26</v>
      </c>
    </row>
    <row r="434" spans="1:7" x14ac:dyDescent="0.2">
      <c r="A434" s="17" t="s">
        <v>475</v>
      </c>
      <c r="B434" s="28" t="s">
        <v>902</v>
      </c>
      <c r="C434" s="35"/>
      <c r="D434" s="35"/>
      <c r="E434" s="35"/>
      <c r="F434" s="35">
        <v>115</v>
      </c>
      <c r="G434" s="35">
        <v>115</v>
      </c>
    </row>
    <row r="435" spans="1:7" x14ac:dyDescent="0.2">
      <c r="A435" s="17" t="s">
        <v>475</v>
      </c>
      <c r="B435" s="28" t="s">
        <v>903</v>
      </c>
      <c r="C435" s="35"/>
      <c r="D435" s="35"/>
      <c r="E435" s="35"/>
      <c r="F435" s="35">
        <v>111.23000000000002</v>
      </c>
      <c r="G435" s="35">
        <v>111.23000000000002</v>
      </c>
    </row>
    <row r="436" spans="1:7" x14ac:dyDescent="0.2">
      <c r="A436" s="17" t="s">
        <v>475</v>
      </c>
      <c r="B436" s="28" t="s">
        <v>904</v>
      </c>
      <c r="C436" s="35">
        <v>40</v>
      </c>
      <c r="D436" s="35"/>
      <c r="E436" s="35"/>
      <c r="F436" s="35">
        <v>70</v>
      </c>
      <c r="G436" s="35">
        <v>110</v>
      </c>
    </row>
    <row r="437" spans="1:7" x14ac:dyDescent="0.2">
      <c r="A437" s="17" t="s">
        <v>475</v>
      </c>
      <c r="B437" s="28" t="s">
        <v>905</v>
      </c>
      <c r="C437" s="35">
        <v>107.39</v>
      </c>
      <c r="D437" s="35"/>
      <c r="E437" s="35"/>
      <c r="F437" s="35"/>
      <c r="G437" s="35">
        <v>107.39</v>
      </c>
    </row>
    <row r="438" spans="1:7" x14ac:dyDescent="0.2">
      <c r="A438" s="17" t="s">
        <v>475</v>
      </c>
      <c r="B438" s="28" t="s">
        <v>906</v>
      </c>
      <c r="C438" s="35"/>
      <c r="D438" s="35"/>
      <c r="E438" s="35"/>
      <c r="F438" s="35">
        <v>105</v>
      </c>
      <c r="G438" s="35">
        <v>105</v>
      </c>
    </row>
    <row r="439" spans="1:7" x14ac:dyDescent="0.2">
      <c r="A439" s="17" t="s">
        <v>475</v>
      </c>
      <c r="B439" s="28" t="s">
        <v>907</v>
      </c>
      <c r="C439" s="35">
        <v>104.88</v>
      </c>
      <c r="D439" s="35"/>
      <c r="E439" s="35"/>
      <c r="F439" s="35"/>
      <c r="G439" s="35">
        <v>104.88</v>
      </c>
    </row>
    <row r="440" spans="1:7" x14ac:dyDescent="0.2">
      <c r="A440" s="17" t="s">
        <v>475</v>
      </c>
      <c r="B440" s="28" t="s">
        <v>908</v>
      </c>
      <c r="C440" s="35"/>
      <c r="D440" s="35"/>
      <c r="E440" s="35"/>
      <c r="F440" s="35">
        <v>104.24</v>
      </c>
      <c r="G440" s="35">
        <v>104.24</v>
      </c>
    </row>
    <row r="441" spans="1:7" x14ac:dyDescent="0.2">
      <c r="A441" s="17" t="s">
        <v>475</v>
      </c>
      <c r="B441" s="28" t="s">
        <v>909</v>
      </c>
      <c r="C441" s="35"/>
      <c r="D441" s="35">
        <v>102</v>
      </c>
      <c r="E441" s="35"/>
      <c r="F441" s="35"/>
      <c r="G441" s="35">
        <v>102</v>
      </c>
    </row>
    <row r="442" spans="1:7" x14ac:dyDescent="0.2">
      <c r="A442" s="17" t="s">
        <v>475</v>
      </c>
      <c r="B442" s="28" t="s">
        <v>910</v>
      </c>
      <c r="C442" s="35"/>
      <c r="D442" s="35"/>
      <c r="E442" s="35">
        <v>100</v>
      </c>
      <c r="F442" s="35"/>
      <c r="G442" s="35">
        <v>100</v>
      </c>
    </row>
    <row r="443" spans="1:7" x14ac:dyDescent="0.2">
      <c r="A443" s="17" t="s">
        <v>475</v>
      </c>
      <c r="B443" s="28" t="s">
        <v>911</v>
      </c>
      <c r="C443" s="35"/>
      <c r="D443" s="35"/>
      <c r="E443" s="35">
        <v>100</v>
      </c>
      <c r="F443" s="35"/>
      <c r="G443" s="35">
        <v>100</v>
      </c>
    </row>
    <row r="444" spans="1:7" x14ac:dyDescent="0.2">
      <c r="A444" s="17" t="s">
        <v>475</v>
      </c>
      <c r="B444" s="28" t="s">
        <v>912</v>
      </c>
      <c r="C444" s="35"/>
      <c r="D444" s="35">
        <v>100</v>
      </c>
      <c r="E444" s="35"/>
      <c r="F444" s="35"/>
      <c r="G444" s="35">
        <v>100</v>
      </c>
    </row>
    <row r="445" spans="1:7" x14ac:dyDescent="0.2">
      <c r="A445" s="17" t="s">
        <v>475</v>
      </c>
      <c r="B445" s="28" t="s">
        <v>913</v>
      </c>
      <c r="C445" s="35">
        <v>99</v>
      </c>
      <c r="D445" s="35"/>
      <c r="E445" s="35"/>
      <c r="F445" s="35"/>
      <c r="G445" s="35">
        <v>99</v>
      </c>
    </row>
    <row r="446" spans="1:7" x14ac:dyDescent="0.2">
      <c r="A446" s="17" t="s">
        <v>475</v>
      </c>
      <c r="B446" s="28" t="s">
        <v>914</v>
      </c>
      <c r="C446" s="35"/>
      <c r="D446" s="35">
        <v>96.89</v>
      </c>
      <c r="E446" s="35"/>
      <c r="F446" s="35"/>
      <c r="G446" s="35">
        <v>96.89</v>
      </c>
    </row>
    <row r="447" spans="1:7" x14ac:dyDescent="0.2">
      <c r="A447" s="17" t="s">
        <v>475</v>
      </c>
      <c r="B447" s="28" t="s">
        <v>915</v>
      </c>
      <c r="C447" s="35">
        <v>96</v>
      </c>
      <c r="D447" s="35"/>
      <c r="E447" s="35"/>
      <c r="F447" s="35"/>
      <c r="G447" s="35">
        <v>96</v>
      </c>
    </row>
    <row r="448" spans="1:7" x14ac:dyDescent="0.2">
      <c r="A448" s="17" t="s">
        <v>483</v>
      </c>
      <c r="B448" s="28" t="s">
        <v>916</v>
      </c>
      <c r="C448" s="35"/>
      <c r="D448" s="35"/>
      <c r="E448" s="35">
        <v>95.74</v>
      </c>
      <c r="F448" s="35"/>
      <c r="G448" s="35">
        <v>95.74</v>
      </c>
    </row>
    <row r="449" spans="1:7" x14ac:dyDescent="0.2">
      <c r="A449" s="17" t="s">
        <v>475</v>
      </c>
      <c r="B449" s="28" t="s">
        <v>917</v>
      </c>
      <c r="C449" s="35"/>
      <c r="D449" s="35">
        <v>95</v>
      </c>
      <c r="E449" s="35"/>
      <c r="F449" s="35"/>
      <c r="G449" s="35">
        <v>95</v>
      </c>
    </row>
    <row r="450" spans="1:7" x14ac:dyDescent="0.2">
      <c r="A450" s="17" t="s">
        <v>475</v>
      </c>
      <c r="B450" s="28" t="s">
        <v>918</v>
      </c>
      <c r="C450" s="35"/>
      <c r="D450" s="35">
        <v>94.4</v>
      </c>
      <c r="E450" s="35"/>
      <c r="F450" s="35"/>
      <c r="G450" s="35">
        <v>94.4</v>
      </c>
    </row>
    <row r="451" spans="1:7" x14ac:dyDescent="0.2">
      <c r="A451" s="17" t="s">
        <v>483</v>
      </c>
      <c r="B451" s="28" t="s">
        <v>919</v>
      </c>
      <c r="C451" s="35"/>
      <c r="D451" s="35"/>
      <c r="E451" s="35"/>
      <c r="F451" s="35">
        <v>92.64</v>
      </c>
      <c r="G451" s="35">
        <v>92.64</v>
      </c>
    </row>
    <row r="452" spans="1:7" x14ac:dyDescent="0.2">
      <c r="A452" s="17" t="s">
        <v>483</v>
      </c>
      <c r="B452" s="28" t="s">
        <v>920</v>
      </c>
      <c r="C452" s="35"/>
      <c r="D452" s="35"/>
      <c r="E452" s="35"/>
      <c r="F452" s="35">
        <v>91.23</v>
      </c>
      <c r="G452" s="35">
        <v>91.23</v>
      </c>
    </row>
    <row r="453" spans="1:7" x14ac:dyDescent="0.2">
      <c r="A453" s="17" t="s">
        <v>475</v>
      </c>
      <c r="B453" s="28" t="s">
        <v>921</v>
      </c>
      <c r="C453" s="35">
        <v>90</v>
      </c>
      <c r="D453" s="35"/>
      <c r="E453" s="35"/>
      <c r="F453" s="35"/>
      <c r="G453" s="35">
        <v>90</v>
      </c>
    </row>
    <row r="454" spans="1:7" x14ac:dyDescent="0.2">
      <c r="A454" s="17" t="s">
        <v>475</v>
      </c>
      <c r="B454" s="28" t="s">
        <v>922</v>
      </c>
      <c r="C454" s="35"/>
      <c r="D454" s="35"/>
      <c r="E454" s="35"/>
      <c r="F454" s="35">
        <v>89.86</v>
      </c>
      <c r="G454" s="35">
        <v>89.86</v>
      </c>
    </row>
    <row r="455" spans="1:7" x14ac:dyDescent="0.2">
      <c r="A455" s="17" t="s">
        <v>475</v>
      </c>
      <c r="B455" s="28" t="s">
        <v>923</v>
      </c>
      <c r="C455" s="35"/>
      <c r="D455" s="35">
        <v>89.13</v>
      </c>
      <c r="E455" s="35"/>
      <c r="F455" s="35"/>
      <c r="G455" s="35">
        <v>89.13</v>
      </c>
    </row>
    <row r="456" spans="1:7" x14ac:dyDescent="0.2">
      <c r="A456" s="17" t="s">
        <v>475</v>
      </c>
      <c r="B456" s="28" t="s">
        <v>924</v>
      </c>
      <c r="C456" s="35"/>
      <c r="D456" s="35">
        <v>89</v>
      </c>
      <c r="E456" s="35"/>
      <c r="F456" s="35"/>
      <c r="G456" s="35">
        <v>89</v>
      </c>
    </row>
    <row r="457" spans="1:7" x14ac:dyDescent="0.2">
      <c r="A457" s="17" t="s">
        <v>475</v>
      </c>
      <c r="B457" s="28" t="s">
        <v>925</v>
      </c>
      <c r="C457" s="35"/>
      <c r="D457" s="35">
        <v>87</v>
      </c>
      <c r="E457" s="35"/>
      <c r="F457" s="35"/>
      <c r="G457" s="35">
        <v>87</v>
      </c>
    </row>
    <row r="458" spans="1:7" x14ac:dyDescent="0.2">
      <c r="A458" s="17" t="s">
        <v>475</v>
      </c>
      <c r="B458" s="28" t="s">
        <v>926</v>
      </c>
      <c r="C458" s="35"/>
      <c r="D458" s="35"/>
      <c r="E458" s="35"/>
      <c r="F458" s="35">
        <v>85.2</v>
      </c>
      <c r="G458" s="35">
        <v>85.2</v>
      </c>
    </row>
    <row r="459" spans="1:7" x14ac:dyDescent="0.2">
      <c r="A459" s="17" t="s">
        <v>475</v>
      </c>
      <c r="B459" s="28" t="s">
        <v>927</v>
      </c>
      <c r="C459" s="35"/>
      <c r="D459" s="35">
        <v>49.8</v>
      </c>
      <c r="E459" s="35"/>
      <c r="F459" s="35">
        <v>35</v>
      </c>
      <c r="G459" s="35">
        <v>84.8</v>
      </c>
    </row>
    <row r="460" spans="1:7" x14ac:dyDescent="0.2">
      <c r="A460" s="17" t="s">
        <v>475</v>
      </c>
      <c r="B460" s="28" t="s">
        <v>928</v>
      </c>
      <c r="C460" s="35"/>
      <c r="D460" s="35"/>
      <c r="E460" s="35"/>
      <c r="F460" s="35">
        <v>84.5</v>
      </c>
      <c r="G460" s="35">
        <v>84.5</v>
      </c>
    </row>
    <row r="461" spans="1:7" x14ac:dyDescent="0.2">
      <c r="A461" s="17" t="s">
        <v>475</v>
      </c>
      <c r="B461" s="28" t="s">
        <v>929</v>
      </c>
      <c r="C461" s="35"/>
      <c r="D461" s="35"/>
      <c r="E461" s="35"/>
      <c r="F461" s="35">
        <v>82.8</v>
      </c>
      <c r="G461" s="35">
        <v>82.8</v>
      </c>
    </row>
    <row r="462" spans="1:7" x14ac:dyDescent="0.2">
      <c r="A462" s="17" t="s">
        <v>475</v>
      </c>
      <c r="B462" s="28" t="s">
        <v>930</v>
      </c>
      <c r="C462" s="35">
        <v>80</v>
      </c>
      <c r="D462" s="35"/>
      <c r="E462" s="35"/>
      <c r="F462" s="35"/>
      <c r="G462" s="35">
        <v>80</v>
      </c>
    </row>
    <row r="463" spans="1:7" x14ac:dyDescent="0.2">
      <c r="A463" s="17" t="s">
        <v>475</v>
      </c>
      <c r="B463" s="28" t="s">
        <v>931</v>
      </c>
      <c r="C463" s="35"/>
      <c r="D463" s="35">
        <v>40</v>
      </c>
      <c r="E463" s="35">
        <v>40</v>
      </c>
      <c r="F463" s="35"/>
      <c r="G463" s="35">
        <v>80</v>
      </c>
    </row>
    <row r="464" spans="1:7" x14ac:dyDescent="0.2">
      <c r="A464" s="17" t="s">
        <v>475</v>
      </c>
      <c r="B464" s="28" t="s">
        <v>932</v>
      </c>
      <c r="C464" s="35"/>
      <c r="D464" s="35">
        <v>76.8</v>
      </c>
      <c r="E464" s="35"/>
      <c r="F464" s="35"/>
      <c r="G464" s="35">
        <v>76.8</v>
      </c>
    </row>
    <row r="465" spans="1:7" x14ac:dyDescent="0.2">
      <c r="A465" s="17" t="s">
        <v>475</v>
      </c>
      <c r="B465" s="28" t="s">
        <v>933</v>
      </c>
      <c r="C465" s="35">
        <v>76</v>
      </c>
      <c r="D465" s="35"/>
      <c r="E465" s="35"/>
      <c r="F465" s="35"/>
      <c r="G465" s="35">
        <v>76</v>
      </c>
    </row>
    <row r="466" spans="1:7" x14ac:dyDescent="0.2">
      <c r="A466" s="17" t="s">
        <v>475</v>
      </c>
      <c r="B466" s="28" t="s">
        <v>934</v>
      </c>
      <c r="C466" s="35"/>
      <c r="D466" s="35">
        <v>75.55</v>
      </c>
      <c r="E466" s="35"/>
      <c r="F466" s="35"/>
      <c r="G466" s="35">
        <v>75.55</v>
      </c>
    </row>
    <row r="467" spans="1:7" x14ac:dyDescent="0.2">
      <c r="A467" s="17" t="s">
        <v>475</v>
      </c>
      <c r="B467" s="28" t="s">
        <v>935</v>
      </c>
      <c r="C467" s="35">
        <v>74</v>
      </c>
      <c r="D467" s="35"/>
      <c r="E467" s="35"/>
      <c r="F467" s="35"/>
      <c r="G467" s="35">
        <v>74</v>
      </c>
    </row>
    <row r="468" spans="1:7" x14ac:dyDescent="0.2">
      <c r="A468" s="17" t="s">
        <v>475</v>
      </c>
      <c r="B468" s="28" t="s">
        <v>936</v>
      </c>
      <c r="C468" s="35"/>
      <c r="D468" s="35"/>
      <c r="E468" s="35">
        <v>72</v>
      </c>
      <c r="F468" s="35"/>
      <c r="G468" s="35">
        <v>72</v>
      </c>
    </row>
    <row r="469" spans="1:7" x14ac:dyDescent="0.2">
      <c r="A469" s="17" t="s">
        <v>475</v>
      </c>
      <c r="B469" s="28" t="s">
        <v>937</v>
      </c>
      <c r="C469" s="35">
        <v>70</v>
      </c>
      <c r="D469" s="35"/>
      <c r="E469" s="35"/>
      <c r="F469" s="35"/>
      <c r="G469" s="35">
        <v>70</v>
      </c>
    </row>
    <row r="470" spans="1:7" x14ac:dyDescent="0.2">
      <c r="A470" s="17" t="s">
        <v>475</v>
      </c>
      <c r="B470" s="28" t="s">
        <v>938</v>
      </c>
      <c r="C470" s="35">
        <v>69.789999999999992</v>
      </c>
      <c r="D470" s="35"/>
      <c r="E470" s="35"/>
      <c r="F470" s="35"/>
      <c r="G470" s="35">
        <v>69.789999999999992</v>
      </c>
    </row>
    <row r="471" spans="1:7" x14ac:dyDescent="0.2">
      <c r="A471" s="17" t="s">
        <v>475</v>
      </c>
      <c r="B471" s="28" t="s">
        <v>939</v>
      </c>
      <c r="C471" s="35">
        <v>68</v>
      </c>
      <c r="D471" s="35"/>
      <c r="E471" s="35"/>
      <c r="F471" s="35"/>
      <c r="G471" s="35">
        <v>68</v>
      </c>
    </row>
    <row r="472" spans="1:7" x14ac:dyDescent="0.2">
      <c r="A472" s="17" t="s">
        <v>475</v>
      </c>
      <c r="B472" s="28" t="s">
        <v>940</v>
      </c>
      <c r="C472" s="35"/>
      <c r="D472" s="35"/>
      <c r="E472" s="35"/>
      <c r="F472" s="35">
        <v>66.89</v>
      </c>
      <c r="G472" s="35">
        <v>66.89</v>
      </c>
    </row>
    <row r="473" spans="1:7" x14ac:dyDescent="0.2">
      <c r="A473" s="17" t="s">
        <v>475</v>
      </c>
      <c r="B473" s="28" t="s">
        <v>941</v>
      </c>
      <c r="C473" s="35">
        <v>66</v>
      </c>
      <c r="D473" s="35"/>
      <c r="E473" s="35"/>
      <c r="F473" s="35"/>
      <c r="G473" s="35">
        <v>66</v>
      </c>
    </row>
    <row r="474" spans="1:7" x14ac:dyDescent="0.2">
      <c r="A474" s="17" t="s">
        <v>475</v>
      </c>
      <c r="B474" s="28" t="s">
        <v>942</v>
      </c>
      <c r="C474" s="35">
        <v>65</v>
      </c>
      <c r="D474" s="35"/>
      <c r="E474" s="35"/>
      <c r="F474" s="35"/>
      <c r="G474" s="35">
        <v>65</v>
      </c>
    </row>
    <row r="475" spans="1:7" x14ac:dyDescent="0.2">
      <c r="A475" s="17" t="s">
        <v>475</v>
      </c>
      <c r="B475" s="28" t="s">
        <v>943</v>
      </c>
      <c r="C475" s="35"/>
      <c r="D475" s="35">
        <v>64.900000000000006</v>
      </c>
      <c r="E475" s="35"/>
      <c r="F475" s="35"/>
      <c r="G475" s="35">
        <v>64.900000000000006</v>
      </c>
    </row>
    <row r="476" spans="1:7" x14ac:dyDescent="0.2">
      <c r="A476" s="17" t="s">
        <v>475</v>
      </c>
      <c r="B476" s="28" t="s">
        <v>944</v>
      </c>
      <c r="C476" s="35"/>
      <c r="D476" s="35"/>
      <c r="E476" s="35"/>
      <c r="F476" s="35">
        <v>64.8</v>
      </c>
      <c r="G476" s="35">
        <v>64.8</v>
      </c>
    </row>
    <row r="477" spans="1:7" x14ac:dyDescent="0.2">
      <c r="A477" s="17" t="s">
        <v>475</v>
      </c>
      <c r="B477" s="28" t="s">
        <v>945</v>
      </c>
      <c r="C477" s="35">
        <v>20.8</v>
      </c>
      <c r="D477" s="35">
        <v>43.59</v>
      </c>
      <c r="E477" s="35"/>
      <c r="F477" s="35"/>
      <c r="G477" s="35">
        <v>64.39</v>
      </c>
    </row>
    <row r="478" spans="1:7" x14ac:dyDescent="0.2">
      <c r="A478" s="17" t="s">
        <v>483</v>
      </c>
      <c r="B478" s="28" t="s">
        <v>946</v>
      </c>
      <c r="C478" s="35"/>
      <c r="D478" s="35">
        <v>63.6</v>
      </c>
      <c r="E478" s="35"/>
      <c r="F478" s="35"/>
      <c r="G478" s="35">
        <v>63.6</v>
      </c>
    </row>
    <row r="479" spans="1:7" x14ac:dyDescent="0.2">
      <c r="A479" s="17" t="s">
        <v>475</v>
      </c>
      <c r="B479" s="28" t="s">
        <v>947</v>
      </c>
      <c r="C479" s="35">
        <v>63</v>
      </c>
      <c r="D479" s="35"/>
      <c r="E479" s="35"/>
      <c r="F479" s="35"/>
      <c r="G479" s="35">
        <v>63</v>
      </c>
    </row>
    <row r="480" spans="1:7" x14ac:dyDescent="0.2">
      <c r="A480" s="17" t="s">
        <v>475</v>
      </c>
      <c r="B480" s="28" t="s">
        <v>948</v>
      </c>
      <c r="C480" s="35"/>
      <c r="D480" s="35"/>
      <c r="E480" s="35">
        <v>62.79</v>
      </c>
      <c r="F480" s="35"/>
      <c r="G480" s="35">
        <v>62.79</v>
      </c>
    </row>
    <row r="481" spans="1:7" x14ac:dyDescent="0.2">
      <c r="A481" s="17" t="s">
        <v>475</v>
      </c>
      <c r="B481" s="28" t="s">
        <v>949</v>
      </c>
      <c r="C481" s="35"/>
      <c r="D481" s="35"/>
      <c r="E481" s="35"/>
      <c r="F481" s="35">
        <v>62.04</v>
      </c>
      <c r="G481" s="35">
        <v>62.04</v>
      </c>
    </row>
    <row r="482" spans="1:7" x14ac:dyDescent="0.2">
      <c r="A482" s="17" t="s">
        <v>475</v>
      </c>
      <c r="B482" s="28" t="s">
        <v>950</v>
      </c>
      <c r="C482" s="35"/>
      <c r="D482" s="35"/>
      <c r="E482" s="35">
        <v>60.87</v>
      </c>
      <c r="F482" s="35"/>
      <c r="G482" s="35">
        <v>60.87</v>
      </c>
    </row>
    <row r="483" spans="1:7" x14ac:dyDescent="0.2">
      <c r="A483" s="17" t="s">
        <v>475</v>
      </c>
      <c r="B483" s="28" t="s">
        <v>951</v>
      </c>
      <c r="C483" s="35"/>
      <c r="D483" s="35"/>
      <c r="E483" s="35"/>
      <c r="F483" s="35">
        <v>60.8</v>
      </c>
      <c r="G483" s="35">
        <v>60.8</v>
      </c>
    </row>
    <row r="484" spans="1:7" x14ac:dyDescent="0.2">
      <c r="A484" s="17" t="s">
        <v>475</v>
      </c>
      <c r="B484" s="28" t="s">
        <v>952</v>
      </c>
      <c r="C484" s="35"/>
      <c r="D484" s="35">
        <v>60.26</v>
      </c>
      <c r="E484" s="35"/>
      <c r="F484" s="35"/>
      <c r="G484" s="35">
        <v>60.26</v>
      </c>
    </row>
    <row r="485" spans="1:7" x14ac:dyDescent="0.2">
      <c r="A485" s="17" t="s">
        <v>475</v>
      </c>
      <c r="B485" s="28" t="s">
        <v>953</v>
      </c>
      <c r="C485" s="35"/>
      <c r="D485" s="35"/>
      <c r="E485" s="35">
        <v>60</v>
      </c>
      <c r="F485" s="35"/>
      <c r="G485" s="35">
        <v>60</v>
      </c>
    </row>
    <row r="486" spans="1:7" x14ac:dyDescent="0.2">
      <c r="A486" s="17" t="s">
        <v>475</v>
      </c>
      <c r="B486" s="28" t="s">
        <v>954</v>
      </c>
      <c r="C486" s="35"/>
      <c r="D486" s="35"/>
      <c r="E486" s="35"/>
      <c r="F486" s="35">
        <v>58.32</v>
      </c>
      <c r="G486" s="35">
        <v>58.32</v>
      </c>
    </row>
    <row r="487" spans="1:7" x14ac:dyDescent="0.2">
      <c r="A487" s="17" t="s">
        <v>475</v>
      </c>
      <c r="B487" s="28" t="s">
        <v>955</v>
      </c>
      <c r="C487" s="35">
        <v>55.76</v>
      </c>
      <c r="D487" s="35"/>
      <c r="E487" s="35"/>
      <c r="F487" s="35"/>
      <c r="G487" s="35">
        <v>55.76</v>
      </c>
    </row>
    <row r="488" spans="1:7" x14ac:dyDescent="0.2">
      <c r="A488" s="17" t="s">
        <v>475</v>
      </c>
      <c r="B488" s="28" t="s">
        <v>956</v>
      </c>
      <c r="C488" s="35"/>
      <c r="D488" s="35"/>
      <c r="E488" s="35"/>
      <c r="F488" s="35">
        <v>53.8</v>
      </c>
      <c r="G488" s="35">
        <v>53.8</v>
      </c>
    </row>
    <row r="489" spans="1:7" x14ac:dyDescent="0.2">
      <c r="A489" s="17" t="s">
        <v>475</v>
      </c>
      <c r="B489" s="28" t="s">
        <v>957</v>
      </c>
      <c r="C489" s="35"/>
      <c r="D489" s="35"/>
      <c r="E489" s="35"/>
      <c r="F489" s="35">
        <v>53.78</v>
      </c>
      <c r="G489" s="35">
        <v>53.78</v>
      </c>
    </row>
    <row r="490" spans="1:7" x14ac:dyDescent="0.2">
      <c r="A490" s="17" t="s">
        <v>483</v>
      </c>
      <c r="B490" s="28" t="s">
        <v>958</v>
      </c>
      <c r="C490" s="35"/>
      <c r="D490" s="35"/>
      <c r="E490" s="35"/>
      <c r="F490" s="35">
        <v>46.75</v>
      </c>
      <c r="G490" s="35">
        <v>46.75</v>
      </c>
    </row>
    <row r="491" spans="1:7" x14ac:dyDescent="0.2">
      <c r="A491" s="17" t="s">
        <v>475</v>
      </c>
      <c r="B491" s="28" t="s">
        <v>959</v>
      </c>
      <c r="C491" s="35">
        <v>46.2</v>
      </c>
      <c r="D491" s="35"/>
      <c r="E491" s="35"/>
      <c r="F491" s="35"/>
      <c r="G491" s="35">
        <v>46.2</v>
      </c>
    </row>
    <row r="492" spans="1:7" x14ac:dyDescent="0.2">
      <c r="A492" s="17" t="s">
        <v>475</v>
      </c>
      <c r="B492" s="28" t="s">
        <v>960</v>
      </c>
      <c r="C492" s="35">
        <v>46</v>
      </c>
      <c r="D492" s="35"/>
      <c r="E492" s="35"/>
      <c r="F492" s="35"/>
      <c r="G492" s="35">
        <v>46</v>
      </c>
    </row>
    <row r="493" spans="1:7" x14ac:dyDescent="0.2">
      <c r="A493" s="17" t="s">
        <v>475</v>
      </c>
      <c r="B493" s="28" t="s">
        <v>961</v>
      </c>
      <c r="C493" s="35"/>
      <c r="D493" s="35"/>
      <c r="E493" s="35"/>
      <c r="F493" s="35">
        <v>42.06</v>
      </c>
      <c r="G493" s="35">
        <v>42.06</v>
      </c>
    </row>
    <row r="494" spans="1:7" x14ac:dyDescent="0.2">
      <c r="A494" s="17" t="s">
        <v>475</v>
      </c>
      <c r="B494" s="28" t="s">
        <v>962</v>
      </c>
      <c r="C494" s="35"/>
      <c r="D494" s="35"/>
      <c r="E494" s="35"/>
      <c r="F494" s="35">
        <v>40.6</v>
      </c>
      <c r="G494" s="35">
        <v>40.6</v>
      </c>
    </row>
    <row r="495" spans="1:7" x14ac:dyDescent="0.2">
      <c r="A495" s="17" t="s">
        <v>475</v>
      </c>
      <c r="B495" s="28" t="s">
        <v>963</v>
      </c>
      <c r="C495" s="35"/>
      <c r="D495" s="35"/>
      <c r="E495" s="35">
        <v>40</v>
      </c>
      <c r="F495" s="35"/>
      <c r="G495" s="35">
        <v>40</v>
      </c>
    </row>
    <row r="496" spans="1:7" x14ac:dyDescent="0.2">
      <c r="A496" s="17" t="s">
        <v>475</v>
      </c>
      <c r="B496" s="28" t="s">
        <v>964</v>
      </c>
      <c r="C496" s="35">
        <v>39.840000000000003</v>
      </c>
      <c r="D496" s="35"/>
      <c r="E496" s="35"/>
      <c r="F496" s="35"/>
      <c r="G496" s="35">
        <v>39.840000000000003</v>
      </c>
    </row>
    <row r="497" spans="1:7" x14ac:dyDescent="0.2">
      <c r="A497" s="17" t="s">
        <v>483</v>
      </c>
      <c r="B497" s="28" t="s">
        <v>965</v>
      </c>
      <c r="C497" s="35">
        <v>37.67</v>
      </c>
      <c r="D497" s="35"/>
      <c r="E497" s="35"/>
      <c r="F497" s="35"/>
      <c r="G497" s="35">
        <v>37.67</v>
      </c>
    </row>
    <row r="498" spans="1:7" x14ac:dyDescent="0.2">
      <c r="A498" s="17" t="s">
        <v>475</v>
      </c>
      <c r="B498" s="28" t="s">
        <v>966</v>
      </c>
      <c r="C498" s="35">
        <v>37.5</v>
      </c>
      <c r="D498" s="35"/>
      <c r="E498" s="35"/>
      <c r="F498" s="35"/>
      <c r="G498" s="35">
        <v>37.5</v>
      </c>
    </row>
    <row r="499" spans="1:7" x14ac:dyDescent="0.2">
      <c r="A499" s="17" t="s">
        <v>475</v>
      </c>
      <c r="B499" s="28" t="s">
        <v>967</v>
      </c>
      <c r="C499" s="35">
        <v>36.28</v>
      </c>
      <c r="D499" s="35"/>
      <c r="E499" s="35"/>
      <c r="F499" s="35"/>
      <c r="G499" s="35">
        <v>36.28</v>
      </c>
    </row>
    <row r="500" spans="1:7" x14ac:dyDescent="0.2">
      <c r="A500" s="17" t="s">
        <v>475</v>
      </c>
      <c r="B500" s="28" t="s">
        <v>968</v>
      </c>
      <c r="C500" s="35">
        <v>36</v>
      </c>
      <c r="D500" s="35"/>
      <c r="E500" s="35"/>
      <c r="F500" s="35"/>
      <c r="G500" s="35">
        <v>36</v>
      </c>
    </row>
    <row r="501" spans="1:7" x14ac:dyDescent="0.2">
      <c r="A501" s="17" t="s">
        <v>475</v>
      </c>
      <c r="B501" s="28" t="s">
        <v>969</v>
      </c>
      <c r="C501" s="35"/>
      <c r="D501" s="35"/>
      <c r="E501" s="35">
        <v>35.880000000000003</v>
      </c>
      <c r="F501" s="35"/>
      <c r="G501" s="35">
        <v>35.880000000000003</v>
      </c>
    </row>
    <row r="502" spans="1:7" x14ac:dyDescent="0.2">
      <c r="A502" s="17" t="s">
        <v>475</v>
      </c>
      <c r="B502" s="28" t="s">
        <v>970</v>
      </c>
      <c r="C502" s="35"/>
      <c r="D502" s="35"/>
      <c r="E502" s="35"/>
      <c r="F502" s="35">
        <v>33.36</v>
      </c>
      <c r="G502" s="35">
        <v>33.36</v>
      </c>
    </row>
    <row r="503" spans="1:7" x14ac:dyDescent="0.2">
      <c r="A503" s="17" t="s">
        <v>475</v>
      </c>
      <c r="B503" s="28" t="s">
        <v>971</v>
      </c>
      <c r="C503" s="35"/>
      <c r="D503" s="35">
        <v>30.98</v>
      </c>
      <c r="E503" s="35"/>
      <c r="F503" s="35"/>
      <c r="G503" s="35">
        <v>30.98</v>
      </c>
    </row>
    <row r="504" spans="1:7" x14ac:dyDescent="0.2">
      <c r="A504" s="17" t="s">
        <v>475</v>
      </c>
      <c r="B504" s="28" t="s">
        <v>972</v>
      </c>
      <c r="C504" s="35">
        <v>30</v>
      </c>
      <c r="D504" s="35"/>
      <c r="E504" s="35"/>
      <c r="F504" s="35"/>
      <c r="G504" s="35">
        <v>30</v>
      </c>
    </row>
    <row r="505" spans="1:7" x14ac:dyDescent="0.2">
      <c r="A505" s="17" t="s">
        <v>475</v>
      </c>
      <c r="B505" s="28" t="s">
        <v>973</v>
      </c>
      <c r="C505" s="35"/>
      <c r="D505" s="35"/>
      <c r="E505" s="35"/>
      <c r="F505" s="35">
        <v>29.4</v>
      </c>
      <c r="G505" s="35">
        <v>29.4</v>
      </c>
    </row>
    <row r="506" spans="1:7" x14ac:dyDescent="0.2">
      <c r="A506" s="17" t="s">
        <v>475</v>
      </c>
      <c r="B506" s="28" t="s">
        <v>974</v>
      </c>
      <c r="C506" s="35"/>
      <c r="D506" s="35">
        <v>29.2</v>
      </c>
      <c r="E506" s="35"/>
      <c r="F506" s="35"/>
      <c r="G506" s="35">
        <v>29.2</v>
      </c>
    </row>
    <row r="507" spans="1:7" x14ac:dyDescent="0.2">
      <c r="A507" s="17" t="s">
        <v>475</v>
      </c>
      <c r="B507" s="28" t="s">
        <v>975</v>
      </c>
      <c r="C507" s="35">
        <v>28.54</v>
      </c>
      <c r="D507" s="35"/>
      <c r="E507" s="35"/>
      <c r="F507" s="35"/>
      <c r="G507" s="35">
        <v>28.54</v>
      </c>
    </row>
    <row r="508" spans="1:7" x14ac:dyDescent="0.2">
      <c r="A508" s="17" t="s">
        <v>475</v>
      </c>
      <c r="B508" s="28" t="s">
        <v>976</v>
      </c>
      <c r="C508" s="35">
        <v>26.4</v>
      </c>
      <c r="D508" s="35"/>
      <c r="E508" s="35"/>
      <c r="F508" s="35"/>
      <c r="G508" s="35">
        <v>26.4</v>
      </c>
    </row>
    <row r="509" spans="1:7" x14ac:dyDescent="0.2">
      <c r="A509" s="17" t="s">
        <v>483</v>
      </c>
      <c r="B509" s="28" t="s">
        <v>977</v>
      </c>
      <c r="C509" s="35"/>
      <c r="D509" s="35"/>
      <c r="E509" s="35"/>
      <c r="F509" s="35">
        <v>26.1</v>
      </c>
      <c r="G509" s="35">
        <v>26.1</v>
      </c>
    </row>
    <row r="510" spans="1:7" x14ac:dyDescent="0.2">
      <c r="A510" s="17" t="s">
        <v>483</v>
      </c>
      <c r="B510" s="28" t="s">
        <v>978</v>
      </c>
      <c r="C510" s="35">
        <v>26</v>
      </c>
      <c r="D510" s="35"/>
      <c r="E510" s="35"/>
      <c r="F510" s="35"/>
      <c r="G510" s="35">
        <v>26</v>
      </c>
    </row>
    <row r="511" spans="1:7" x14ac:dyDescent="0.2">
      <c r="A511" s="17" t="s">
        <v>475</v>
      </c>
      <c r="B511" s="28" t="s">
        <v>979</v>
      </c>
      <c r="C511" s="35"/>
      <c r="D511" s="35"/>
      <c r="E511" s="35"/>
      <c r="F511" s="35">
        <v>19.03</v>
      </c>
      <c r="G511" s="35">
        <v>19.03</v>
      </c>
    </row>
    <row r="512" spans="1:7" x14ac:dyDescent="0.2">
      <c r="A512" s="17" t="s">
        <v>475</v>
      </c>
      <c r="B512" s="28" t="s">
        <v>980</v>
      </c>
      <c r="C512" s="35"/>
      <c r="D512" s="35"/>
      <c r="E512" s="35"/>
      <c r="F512" s="35">
        <v>14.8</v>
      </c>
      <c r="G512" s="35">
        <v>14.8</v>
      </c>
    </row>
    <row r="513" spans="1:7" x14ac:dyDescent="0.2">
      <c r="A513" s="17" t="s">
        <v>475</v>
      </c>
      <c r="B513" s="28" t="s">
        <v>981</v>
      </c>
      <c r="C513" s="35"/>
      <c r="D513" s="35">
        <v>14</v>
      </c>
      <c r="E513" s="35"/>
      <c r="F513" s="35"/>
      <c r="G513" s="35">
        <v>14</v>
      </c>
    </row>
    <row r="514" spans="1:7" x14ac:dyDescent="0.2">
      <c r="A514" s="17" t="s">
        <v>475</v>
      </c>
      <c r="B514" s="28" t="s">
        <v>982</v>
      </c>
      <c r="C514" s="35"/>
      <c r="D514" s="35">
        <v>10.94</v>
      </c>
      <c r="E514" s="35"/>
      <c r="F514" s="35"/>
      <c r="G514" s="35">
        <v>10.94</v>
      </c>
    </row>
    <row r="515" spans="1:7" x14ac:dyDescent="0.2">
      <c r="A515" s="17" t="s">
        <v>475</v>
      </c>
      <c r="B515" s="28" t="s">
        <v>983</v>
      </c>
      <c r="C515" s="35">
        <v>10.92</v>
      </c>
      <c r="D515" s="35"/>
      <c r="E515" s="35"/>
      <c r="F515" s="35"/>
      <c r="G515" s="35">
        <v>10.92</v>
      </c>
    </row>
    <row r="516" spans="1:7" x14ac:dyDescent="0.2">
      <c r="A516" s="17" t="s">
        <v>475</v>
      </c>
      <c r="B516" s="28" t="s">
        <v>984</v>
      </c>
      <c r="C516" s="35"/>
      <c r="D516" s="35"/>
      <c r="E516" s="35">
        <v>7.2</v>
      </c>
      <c r="F516" s="35"/>
      <c r="G516" s="35">
        <v>7.2</v>
      </c>
    </row>
    <row r="517" spans="1:7" x14ac:dyDescent="0.2">
      <c r="A517" s="17" t="s">
        <v>475</v>
      </c>
      <c r="B517" s="28" t="s">
        <v>985</v>
      </c>
      <c r="C517" s="35"/>
      <c r="D517" s="35">
        <v>6.4</v>
      </c>
      <c r="E517" s="35"/>
      <c r="F517" s="35"/>
      <c r="G517" s="35">
        <v>6.4</v>
      </c>
    </row>
    <row r="518" spans="1:7" x14ac:dyDescent="0.2">
      <c r="A518" s="17" t="s">
        <v>475</v>
      </c>
      <c r="B518" s="28" t="s">
        <v>986</v>
      </c>
      <c r="C518" s="35">
        <v>-5522.71</v>
      </c>
      <c r="D518" s="35">
        <v>99.5</v>
      </c>
      <c r="E518" s="35">
        <v>99.5</v>
      </c>
      <c r="F518" s="35">
        <v>-92.8</v>
      </c>
      <c r="G518" s="35">
        <v>-5416.51</v>
      </c>
    </row>
    <row r="519" spans="1:7" x14ac:dyDescent="0.2">
      <c r="A519" s="10" t="s">
        <v>96</v>
      </c>
    </row>
  </sheetData>
  <pageMargins left="0.7" right="0.7" top="0.75" bottom="0.75" header="0.3" footer="0.3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DECDE0-0C00-4197-AE3E-F77F496BDA03}">
  <dimension ref="A1:E11"/>
  <sheetViews>
    <sheetView workbookViewId="0">
      <selection activeCell="A10" sqref="A10"/>
    </sheetView>
  </sheetViews>
  <sheetFormatPr defaultRowHeight="15" x14ac:dyDescent="0.25"/>
  <cols>
    <col min="1" max="1" width="55.28515625" customWidth="1"/>
    <col min="2" max="2" width="37.28515625" style="2" customWidth="1"/>
    <col min="3" max="3" width="29.42578125" bestFit="1" customWidth="1"/>
    <col min="4" max="4" width="17.7109375" bestFit="1" customWidth="1"/>
  </cols>
  <sheetData>
    <row r="1" spans="1:5" x14ac:dyDescent="0.25">
      <c r="A1" s="7" t="s">
        <v>64</v>
      </c>
      <c r="B1" s="7">
        <v>26</v>
      </c>
    </row>
    <row r="2" spans="1:5" x14ac:dyDescent="0.25">
      <c r="A2" s="8" t="s">
        <v>987</v>
      </c>
      <c r="B2" s="8"/>
    </row>
    <row r="3" spans="1:5" x14ac:dyDescent="0.25">
      <c r="A3" s="7"/>
      <c r="B3" s="8"/>
    </row>
    <row r="4" spans="1:5" x14ac:dyDescent="0.25">
      <c r="A4" s="10" t="str">
        <f>HYPERLINK("#'OBSAH'!A1","Naspäť na obsah")</f>
        <v>Naspäť na obsah</v>
      </c>
      <c r="B4" s="8"/>
    </row>
    <row r="5" spans="1:5" x14ac:dyDescent="0.25">
      <c r="A5" s="1"/>
    </row>
    <row r="6" spans="1:5" s="3" customFormat="1" x14ac:dyDescent="0.25">
      <c r="A6" s="32"/>
      <c r="B6" s="32">
        <v>2018</v>
      </c>
      <c r="C6" s="32">
        <v>2019</v>
      </c>
      <c r="D6" s="32">
        <v>2020</v>
      </c>
      <c r="E6" s="32" t="s">
        <v>243</v>
      </c>
    </row>
    <row r="7" spans="1:5" x14ac:dyDescent="0.25">
      <c r="A7" s="17" t="s">
        <v>988</v>
      </c>
      <c r="B7" s="36">
        <v>57890</v>
      </c>
      <c r="C7" s="36">
        <v>62244</v>
      </c>
      <c r="D7" s="36">
        <v>114343</v>
      </c>
      <c r="E7" s="36">
        <v>78159</v>
      </c>
    </row>
    <row r="8" spans="1:5" x14ac:dyDescent="0.25">
      <c r="A8" s="17" t="s">
        <v>989</v>
      </c>
      <c r="B8" s="36">
        <v>0</v>
      </c>
      <c r="C8" s="36">
        <v>16950</v>
      </c>
      <c r="D8" s="36">
        <v>32083</v>
      </c>
      <c r="E8" s="36">
        <v>16344</v>
      </c>
    </row>
    <row r="9" spans="1:5" x14ac:dyDescent="0.25">
      <c r="A9" s="37" t="s">
        <v>248</v>
      </c>
      <c r="B9" s="38">
        <v>57890</v>
      </c>
      <c r="C9" s="38">
        <v>79194</v>
      </c>
      <c r="D9" s="38">
        <v>146426</v>
      </c>
      <c r="E9" s="38">
        <v>94503</v>
      </c>
    </row>
    <row r="10" spans="1:5" x14ac:dyDescent="0.25">
      <c r="A10" s="10" t="s">
        <v>96</v>
      </c>
    </row>
    <row r="11" spans="1:5" x14ac:dyDescent="0.25">
      <c r="A11" s="87"/>
    </row>
  </sheetData>
  <pageMargins left="0.7" right="0.7" top="0.75" bottom="0.75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9306EB-179E-41B6-AD83-EEF61B5D7B80}">
  <dimension ref="A1:G11"/>
  <sheetViews>
    <sheetView workbookViewId="0">
      <selection activeCell="A18" sqref="A18"/>
    </sheetView>
  </sheetViews>
  <sheetFormatPr defaultRowHeight="15" x14ac:dyDescent="0.25"/>
  <cols>
    <col min="1" max="1" width="55.28515625" customWidth="1"/>
    <col min="2" max="2" width="37.28515625" style="2" customWidth="1"/>
    <col min="3" max="3" width="29.42578125" bestFit="1" customWidth="1"/>
    <col min="4" max="4" width="28.85546875" bestFit="1" customWidth="1"/>
    <col min="5" max="5" width="26.42578125" bestFit="1" customWidth="1"/>
    <col min="6" max="6" width="25.28515625" bestFit="1" customWidth="1"/>
    <col min="7" max="7" width="21.5703125" bestFit="1" customWidth="1"/>
  </cols>
  <sheetData>
    <row r="1" spans="1:7" x14ac:dyDescent="0.25">
      <c r="A1" s="7" t="s">
        <v>64</v>
      </c>
      <c r="B1" s="7">
        <v>27</v>
      </c>
    </row>
    <row r="2" spans="1:7" x14ac:dyDescent="0.25">
      <c r="A2" s="8" t="s">
        <v>990</v>
      </c>
      <c r="B2" s="8"/>
    </row>
    <row r="3" spans="1:7" x14ac:dyDescent="0.25">
      <c r="A3" s="7"/>
      <c r="B3" s="8"/>
    </row>
    <row r="4" spans="1:7" x14ac:dyDescent="0.25">
      <c r="A4" s="10" t="str">
        <f>HYPERLINK("#'OBSAH'!A1","Naspäť na obsah")</f>
        <v>Naspäť na obsah</v>
      </c>
      <c r="B4" s="8"/>
    </row>
    <row r="5" spans="1:7" x14ac:dyDescent="0.25">
      <c r="A5" s="1"/>
    </row>
    <row r="6" spans="1:7" s="3" customFormat="1" x14ac:dyDescent="0.25">
      <c r="A6" s="32" t="s">
        <v>307</v>
      </c>
      <c r="B6" s="32" t="s">
        <v>991</v>
      </c>
      <c r="C6" s="32" t="s">
        <v>992</v>
      </c>
      <c r="D6" s="32" t="s">
        <v>993</v>
      </c>
      <c r="E6" s="32" t="s">
        <v>994</v>
      </c>
      <c r="F6" s="32" t="s">
        <v>995</v>
      </c>
      <c r="G6" s="32" t="s">
        <v>996</v>
      </c>
    </row>
    <row r="7" spans="1:7" x14ac:dyDescent="0.25">
      <c r="A7" s="17" t="s">
        <v>997</v>
      </c>
      <c r="B7" s="36" t="s">
        <v>998</v>
      </c>
      <c r="C7" s="36">
        <v>47</v>
      </c>
      <c r="D7" s="36">
        <v>15</v>
      </c>
      <c r="E7" s="36">
        <v>25</v>
      </c>
      <c r="F7" s="75">
        <v>-0.68</v>
      </c>
      <c r="G7" s="36" t="s">
        <v>999</v>
      </c>
    </row>
    <row r="8" spans="1:7" x14ac:dyDescent="0.25">
      <c r="A8" s="17" t="s">
        <v>1000</v>
      </c>
      <c r="B8" s="36" t="s">
        <v>998</v>
      </c>
      <c r="C8" s="36">
        <v>63</v>
      </c>
      <c r="D8" s="36">
        <v>28</v>
      </c>
      <c r="E8" s="36">
        <v>28</v>
      </c>
      <c r="F8" s="75">
        <v>-0.56000000000000005</v>
      </c>
      <c r="G8" s="36" t="s">
        <v>1001</v>
      </c>
    </row>
    <row r="9" spans="1:7" x14ac:dyDescent="0.25">
      <c r="A9" s="16" t="s">
        <v>1002</v>
      </c>
      <c r="B9" s="36" t="s">
        <v>998</v>
      </c>
      <c r="C9" s="36">
        <v>76</v>
      </c>
      <c r="D9" s="36">
        <v>35</v>
      </c>
      <c r="E9" s="36">
        <v>30</v>
      </c>
      <c r="F9" s="75">
        <v>-0.54</v>
      </c>
      <c r="G9" s="36" t="s">
        <v>1003</v>
      </c>
    </row>
    <row r="10" spans="1:7" x14ac:dyDescent="0.25">
      <c r="A10" s="10" t="s">
        <v>1004</v>
      </c>
    </row>
    <row r="11" spans="1:7" x14ac:dyDescent="0.25">
      <c r="A11" s="87"/>
    </row>
  </sheetData>
  <pageMargins left="0.7" right="0.7" top="0.75" bottom="0.75" header="0.3" footer="0.3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38C603-76D0-46A5-BD04-C951C869D969}">
  <dimension ref="A1:I16"/>
  <sheetViews>
    <sheetView workbookViewId="0">
      <selection activeCell="A16" sqref="A16"/>
    </sheetView>
  </sheetViews>
  <sheetFormatPr defaultRowHeight="15" x14ac:dyDescent="0.25"/>
  <cols>
    <col min="1" max="1" width="55.28515625" customWidth="1"/>
    <col min="2" max="2" width="37.28515625" style="2" customWidth="1"/>
    <col min="3" max="3" width="29.42578125" bestFit="1" customWidth="1"/>
    <col min="4" max="4" width="28.85546875" bestFit="1" customWidth="1"/>
    <col min="5" max="5" width="26.42578125" bestFit="1" customWidth="1"/>
    <col min="6" max="6" width="25.28515625" bestFit="1" customWidth="1"/>
    <col min="7" max="7" width="21.5703125" bestFit="1" customWidth="1"/>
  </cols>
  <sheetData>
    <row r="1" spans="1:9" x14ac:dyDescent="0.25">
      <c r="A1" s="7" t="s">
        <v>64</v>
      </c>
      <c r="B1" s="7">
        <v>28</v>
      </c>
    </row>
    <row r="2" spans="1:9" x14ac:dyDescent="0.25">
      <c r="A2" s="8" t="s">
        <v>1005</v>
      </c>
      <c r="B2" s="8"/>
    </row>
    <row r="3" spans="1:9" x14ac:dyDescent="0.25">
      <c r="A3" s="7"/>
      <c r="B3" s="8"/>
    </row>
    <row r="4" spans="1:9" x14ac:dyDescent="0.25">
      <c r="A4" s="10" t="str">
        <f>HYPERLINK("#'OBSAH'!A1","Naspäť na obsah")</f>
        <v>Naspäť na obsah</v>
      </c>
      <c r="B4" s="8"/>
    </row>
    <row r="5" spans="1:9" x14ac:dyDescent="0.25">
      <c r="A5" s="1"/>
    </row>
    <row r="6" spans="1:9" s="3" customFormat="1" x14ac:dyDescent="0.25">
      <c r="A6" s="32" t="s">
        <v>1006</v>
      </c>
      <c r="B6" s="32">
        <v>2017</v>
      </c>
      <c r="C6" s="32">
        <v>2018</v>
      </c>
      <c r="D6" s="32">
        <v>2019</v>
      </c>
      <c r="E6" s="32">
        <v>2020</v>
      </c>
      <c r="F6"/>
      <c r="G6"/>
      <c r="H6"/>
      <c r="I6"/>
    </row>
    <row r="7" spans="1:9" x14ac:dyDescent="0.25">
      <c r="A7" s="17" t="s">
        <v>443</v>
      </c>
      <c r="B7" s="36">
        <v>49</v>
      </c>
      <c r="C7" s="36">
        <v>46</v>
      </c>
      <c r="D7" s="36">
        <v>51</v>
      </c>
      <c r="E7" s="36">
        <v>47</v>
      </c>
    </row>
    <row r="8" spans="1:9" x14ac:dyDescent="0.25">
      <c r="A8" s="17" t="s">
        <v>1007</v>
      </c>
      <c r="B8" s="36">
        <v>23</v>
      </c>
      <c r="C8" s="36">
        <v>28</v>
      </c>
      <c r="D8" s="36">
        <v>27</v>
      </c>
      <c r="E8" s="36">
        <v>23</v>
      </c>
    </row>
    <row r="9" spans="1:9" x14ac:dyDescent="0.25">
      <c r="A9" s="16" t="s">
        <v>1008</v>
      </c>
      <c r="B9" s="36">
        <v>11</v>
      </c>
      <c r="C9" s="36">
        <v>11</v>
      </c>
      <c r="D9" s="36">
        <v>9</v>
      </c>
      <c r="E9" s="36">
        <v>11</v>
      </c>
    </row>
    <row r="10" spans="1:9" x14ac:dyDescent="0.25">
      <c r="A10" s="17" t="s">
        <v>412</v>
      </c>
      <c r="B10" s="36">
        <v>27</v>
      </c>
      <c r="C10" s="36">
        <v>27</v>
      </c>
      <c r="D10" s="36">
        <v>24</v>
      </c>
      <c r="E10" s="36">
        <v>23</v>
      </c>
    </row>
    <row r="11" spans="1:9" x14ac:dyDescent="0.25">
      <c r="A11" s="16" t="s">
        <v>1009</v>
      </c>
      <c r="B11" s="36">
        <v>15</v>
      </c>
      <c r="C11" s="36">
        <v>14</v>
      </c>
      <c r="D11" s="36">
        <v>14</v>
      </c>
      <c r="E11" s="36">
        <v>16</v>
      </c>
    </row>
    <row r="12" spans="1:9" x14ac:dyDescent="0.25">
      <c r="A12" s="17" t="s">
        <v>1010</v>
      </c>
      <c r="B12" s="36">
        <v>7</v>
      </c>
      <c r="C12" s="36">
        <v>5</v>
      </c>
      <c r="D12" s="36">
        <v>7</v>
      </c>
      <c r="E12" s="36">
        <v>7</v>
      </c>
    </row>
    <row r="13" spans="1:9" x14ac:dyDescent="0.25">
      <c r="A13" s="16" t="s">
        <v>1011</v>
      </c>
      <c r="B13" s="36">
        <v>6</v>
      </c>
      <c r="C13" s="36">
        <v>6</v>
      </c>
      <c r="D13" s="36">
        <v>6</v>
      </c>
      <c r="E13" s="36">
        <v>5</v>
      </c>
    </row>
    <row r="14" spans="1:9" x14ac:dyDescent="0.25">
      <c r="A14" s="17" t="s">
        <v>1012</v>
      </c>
      <c r="B14" s="36">
        <v>4</v>
      </c>
      <c r="C14" s="36">
        <v>4</v>
      </c>
      <c r="D14" s="36">
        <v>3</v>
      </c>
      <c r="E14" s="36">
        <v>3</v>
      </c>
    </row>
    <row r="15" spans="1:9" x14ac:dyDescent="0.25">
      <c r="A15" s="37" t="s">
        <v>248</v>
      </c>
      <c r="B15" s="38">
        <v>141</v>
      </c>
      <c r="C15" s="38">
        <v>141</v>
      </c>
      <c r="D15" s="38">
        <v>141</v>
      </c>
      <c r="E15" s="38">
        <v>135</v>
      </c>
    </row>
    <row r="16" spans="1:9" x14ac:dyDescent="0.25">
      <c r="A16" s="10" t="s">
        <v>96</v>
      </c>
    </row>
  </sheetData>
  <pageMargins left="0.7" right="0.7" top="0.75" bottom="0.75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302D17-54F5-4CE3-B4E2-FFA6CDEAB0AA}">
  <dimension ref="A1:I17"/>
  <sheetViews>
    <sheetView workbookViewId="0">
      <selection activeCell="A17" sqref="A17"/>
    </sheetView>
  </sheetViews>
  <sheetFormatPr defaultRowHeight="15" x14ac:dyDescent="0.25"/>
  <cols>
    <col min="1" max="1" width="18.5703125" customWidth="1"/>
    <col min="2" max="2" width="37.28515625" style="2" customWidth="1"/>
    <col min="3" max="3" width="29.42578125" bestFit="1" customWidth="1"/>
    <col min="4" max="4" width="28.85546875" bestFit="1" customWidth="1"/>
    <col min="5" max="5" width="26.42578125" bestFit="1" customWidth="1"/>
    <col min="6" max="6" width="25.28515625" bestFit="1" customWidth="1"/>
    <col min="7" max="7" width="21.5703125" bestFit="1" customWidth="1"/>
  </cols>
  <sheetData>
    <row r="1" spans="1:9" x14ac:dyDescent="0.25">
      <c r="A1" s="7" t="s">
        <v>64</v>
      </c>
      <c r="B1" s="7">
        <v>29</v>
      </c>
    </row>
    <row r="2" spans="1:9" x14ac:dyDescent="0.25">
      <c r="A2" s="8" t="s">
        <v>1013</v>
      </c>
      <c r="B2" s="8"/>
    </row>
    <row r="3" spans="1:9" x14ac:dyDescent="0.25">
      <c r="A3" s="7"/>
      <c r="B3" s="8"/>
    </row>
    <row r="4" spans="1:9" x14ac:dyDescent="0.25">
      <c r="A4" s="10" t="str">
        <f>HYPERLINK("#'OBSAH'!A1","Naspäť na obsah")</f>
        <v>Naspäť na obsah</v>
      </c>
      <c r="B4" s="8"/>
    </row>
    <row r="5" spans="1:9" x14ac:dyDescent="0.25">
      <c r="A5" s="1"/>
    </row>
    <row r="6" spans="1:9" s="3" customFormat="1" x14ac:dyDescent="0.25">
      <c r="A6" s="32" t="s">
        <v>381</v>
      </c>
      <c r="B6" s="32">
        <v>2017</v>
      </c>
      <c r="C6" s="32">
        <v>2018</v>
      </c>
      <c r="D6" s="32">
        <v>2019</v>
      </c>
      <c r="E6" s="32">
        <v>2020</v>
      </c>
      <c r="F6"/>
      <c r="G6"/>
      <c r="H6"/>
      <c r="I6"/>
    </row>
    <row r="7" spans="1:9" x14ac:dyDescent="0.25">
      <c r="A7" s="17">
        <v>1</v>
      </c>
      <c r="B7" s="36">
        <v>393.2</v>
      </c>
      <c r="C7" s="36">
        <v>394.8</v>
      </c>
      <c r="D7" s="36">
        <v>469.8</v>
      </c>
      <c r="E7" s="36">
        <v>451.3</v>
      </c>
    </row>
    <row r="8" spans="1:9" x14ac:dyDescent="0.25">
      <c r="A8" s="17">
        <v>2</v>
      </c>
      <c r="B8" s="36">
        <v>506.3</v>
      </c>
      <c r="C8" s="36">
        <v>545.9</v>
      </c>
      <c r="D8" s="36">
        <v>621.1</v>
      </c>
      <c r="E8" s="36">
        <v>617.6</v>
      </c>
    </row>
    <row r="9" spans="1:9" x14ac:dyDescent="0.25">
      <c r="A9" s="16">
        <v>3</v>
      </c>
      <c r="B9" s="36">
        <v>185.6</v>
      </c>
      <c r="C9" s="36">
        <v>180.2</v>
      </c>
      <c r="D9" s="36">
        <v>215</v>
      </c>
      <c r="E9" s="36">
        <v>214.9</v>
      </c>
    </row>
    <row r="10" spans="1:9" x14ac:dyDescent="0.25">
      <c r="A10" s="17">
        <v>4</v>
      </c>
      <c r="B10" s="36">
        <v>305.39999999999998</v>
      </c>
      <c r="C10" s="36">
        <v>279</v>
      </c>
      <c r="D10" s="36">
        <v>328.2</v>
      </c>
      <c r="E10" s="36">
        <v>340.5</v>
      </c>
    </row>
    <row r="11" spans="1:9" x14ac:dyDescent="0.25">
      <c r="A11" s="16">
        <v>5</v>
      </c>
      <c r="B11" s="36">
        <v>159.30000000000001</v>
      </c>
      <c r="C11" s="36">
        <v>172.3</v>
      </c>
      <c r="D11" s="36">
        <v>193.2</v>
      </c>
      <c r="E11" s="36">
        <v>175.5</v>
      </c>
    </row>
    <row r="12" spans="1:9" x14ac:dyDescent="0.25">
      <c r="A12" s="17">
        <v>6</v>
      </c>
      <c r="B12" s="36">
        <v>52</v>
      </c>
      <c r="C12" s="36">
        <v>89.1</v>
      </c>
      <c r="D12" s="36">
        <v>81.400000000000006</v>
      </c>
      <c r="E12" s="36">
        <v>66.2</v>
      </c>
    </row>
    <row r="13" spans="1:9" x14ac:dyDescent="0.25">
      <c r="A13" s="16">
        <v>7</v>
      </c>
      <c r="B13" s="36"/>
      <c r="C13" s="36">
        <v>2.2000000000000002</v>
      </c>
      <c r="D13" s="36">
        <v>26.2</v>
      </c>
      <c r="E13" s="36">
        <v>107.7</v>
      </c>
    </row>
    <row r="14" spans="1:9" x14ac:dyDescent="0.25">
      <c r="A14" s="17">
        <v>8</v>
      </c>
      <c r="B14" s="36">
        <v>123.6</v>
      </c>
      <c r="C14" s="36">
        <v>117.6</v>
      </c>
      <c r="D14" s="36">
        <v>110.5</v>
      </c>
      <c r="E14" s="36">
        <v>166.4</v>
      </c>
    </row>
    <row r="15" spans="1:9" x14ac:dyDescent="0.25">
      <c r="A15" s="17">
        <v>9</v>
      </c>
      <c r="B15" s="36">
        <v>52.6</v>
      </c>
      <c r="C15" s="36">
        <v>63.8</v>
      </c>
      <c r="D15" s="36">
        <v>63.7</v>
      </c>
      <c r="E15" s="36">
        <v>33.5</v>
      </c>
    </row>
    <row r="16" spans="1:9" x14ac:dyDescent="0.25">
      <c r="A16" s="37" t="s">
        <v>248</v>
      </c>
      <c r="B16" s="38">
        <v>1777.9</v>
      </c>
      <c r="C16" s="38">
        <v>1844.9</v>
      </c>
      <c r="D16" s="38">
        <v>2109.1</v>
      </c>
      <c r="E16" s="38">
        <v>2173.6</v>
      </c>
    </row>
    <row r="17" spans="1:1" x14ac:dyDescent="0.25">
      <c r="A17" s="10" t="s">
        <v>96</v>
      </c>
    </row>
  </sheetData>
  <pageMargins left="0.7" right="0.7" top="0.75" bottom="0.75" header="0.3" footer="0.3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917429-CD57-49B1-86DA-2785367F6F19}">
  <dimension ref="A1:I11"/>
  <sheetViews>
    <sheetView workbookViewId="0">
      <selection activeCell="B35" sqref="B35"/>
    </sheetView>
  </sheetViews>
  <sheetFormatPr defaultRowHeight="15" x14ac:dyDescent="0.25"/>
  <cols>
    <col min="1" max="1" width="18.5703125" customWidth="1"/>
    <col min="2" max="2" width="37.28515625" style="2" customWidth="1"/>
    <col min="3" max="3" width="29.42578125" bestFit="1" customWidth="1"/>
    <col min="4" max="4" width="28.85546875" bestFit="1" customWidth="1"/>
    <col min="5" max="5" width="26.42578125" bestFit="1" customWidth="1"/>
    <col min="6" max="6" width="25.28515625" bestFit="1" customWidth="1"/>
    <col min="7" max="7" width="21.5703125" bestFit="1" customWidth="1"/>
  </cols>
  <sheetData>
    <row r="1" spans="1:9" x14ac:dyDescent="0.25">
      <c r="A1" s="7" t="s">
        <v>64</v>
      </c>
      <c r="B1" s="7">
        <v>30</v>
      </c>
    </row>
    <row r="2" spans="1:9" x14ac:dyDescent="0.25">
      <c r="A2" s="8" t="s">
        <v>1014</v>
      </c>
      <c r="B2" s="8"/>
    </row>
    <row r="3" spans="1:9" x14ac:dyDescent="0.25">
      <c r="A3" s="7"/>
      <c r="B3" s="8"/>
    </row>
    <row r="4" spans="1:9" x14ac:dyDescent="0.25">
      <c r="A4" s="10" t="str">
        <f>HYPERLINK("#'OBSAH'!A1","Naspäť na obsah")</f>
        <v>Naspäť na obsah</v>
      </c>
      <c r="B4" s="8"/>
    </row>
    <row r="5" spans="1:9" x14ac:dyDescent="0.25">
      <c r="A5" s="1"/>
    </row>
    <row r="6" spans="1:9" s="3" customFormat="1" x14ac:dyDescent="0.25">
      <c r="A6" s="32"/>
      <c r="B6" s="32">
        <v>2017</v>
      </c>
      <c r="C6" s="32">
        <v>2018</v>
      </c>
      <c r="D6" s="32">
        <v>2019</v>
      </c>
      <c r="E6" s="32">
        <v>2020</v>
      </c>
      <c r="F6"/>
      <c r="G6"/>
      <c r="H6"/>
      <c r="I6"/>
    </row>
    <row r="7" spans="1:9" x14ac:dyDescent="0.25">
      <c r="A7" s="17" t="s">
        <v>196</v>
      </c>
      <c r="B7" s="73">
        <v>63.6</v>
      </c>
      <c r="C7" s="73">
        <v>71.900000000000006</v>
      </c>
      <c r="D7" s="73">
        <v>68.900000000000006</v>
      </c>
      <c r="E7" s="73">
        <v>61.4</v>
      </c>
    </row>
    <row r="8" spans="1:9" x14ac:dyDescent="0.25">
      <c r="A8" s="17" t="s">
        <v>205</v>
      </c>
      <c r="B8" s="73">
        <v>65.2</v>
      </c>
      <c r="C8" s="73">
        <v>75.099999999999994</v>
      </c>
      <c r="D8" s="73">
        <v>72.900000000000006</v>
      </c>
      <c r="E8" s="73">
        <v>62.9</v>
      </c>
    </row>
    <row r="9" spans="1:9" x14ac:dyDescent="0.25">
      <c r="A9" s="16" t="s">
        <v>1015</v>
      </c>
      <c r="B9" s="88">
        <v>1.0249999999999999</v>
      </c>
      <c r="C9" s="88">
        <v>1.044</v>
      </c>
      <c r="D9" s="88">
        <v>1.0580000000000001</v>
      </c>
      <c r="E9" s="88">
        <v>1.024</v>
      </c>
    </row>
    <row r="10" spans="1:9" s="2" customFormat="1" x14ac:dyDescent="0.25">
      <c r="A10" s="10" t="s">
        <v>1016</v>
      </c>
      <c r="C10"/>
      <c r="D10"/>
      <c r="E10"/>
      <c r="F10"/>
      <c r="G10"/>
      <c r="H10"/>
      <c r="I10"/>
    </row>
    <row r="11" spans="1:9" x14ac:dyDescent="0.25">
      <c r="A11" s="87" t="s">
        <v>1017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20C06D-0571-4B50-810E-B1BDD27E46D1}">
  <dimension ref="A1:E22"/>
  <sheetViews>
    <sheetView workbookViewId="0">
      <selection activeCell="A22" sqref="A22"/>
    </sheetView>
  </sheetViews>
  <sheetFormatPr defaultRowHeight="14.25" x14ac:dyDescent="0.2"/>
  <cols>
    <col min="1" max="1" width="56.5703125" style="8" bestFit="1" customWidth="1"/>
    <col min="2" max="5" width="14.42578125" style="8" bestFit="1" customWidth="1"/>
    <col min="6" max="16384" width="9.140625" style="8"/>
  </cols>
  <sheetData>
    <row r="1" spans="1:5" x14ac:dyDescent="0.2">
      <c r="A1" s="7" t="s">
        <v>64</v>
      </c>
      <c r="B1" s="7">
        <v>2</v>
      </c>
    </row>
    <row r="2" spans="1:5" x14ac:dyDescent="0.2">
      <c r="A2" s="8" t="s">
        <v>85</v>
      </c>
    </row>
    <row r="3" spans="1:5" x14ac:dyDescent="0.2">
      <c r="A3" s="7"/>
    </row>
    <row r="4" spans="1:5" x14ac:dyDescent="0.2">
      <c r="A4" s="10" t="str">
        <f>HYPERLINK("#'OBSAH'!A1","Naspäť na obsah")</f>
        <v>Naspäť na obsah</v>
      </c>
    </row>
    <row r="6" spans="1:5" x14ac:dyDescent="0.2">
      <c r="A6" s="32"/>
      <c r="B6" s="32">
        <v>2017</v>
      </c>
      <c r="C6" s="33">
        <v>2018</v>
      </c>
      <c r="D6" s="33">
        <v>2019</v>
      </c>
      <c r="E6" s="33">
        <v>2020</v>
      </c>
    </row>
    <row r="7" spans="1:5" x14ac:dyDescent="0.2">
      <c r="A7" s="17" t="s">
        <v>86</v>
      </c>
      <c r="B7" s="36">
        <v>7594945.8199999975</v>
      </c>
      <c r="C7" s="35">
        <v>8110674.1499999994</v>
      </c>
      <c r="D7" s="35">
        <v>7990343.9000000013</v>
      </c>
      <c r="E7" s="35">
        <v>9013549.1300000008</v>
      </c>
    </row>
    <row r="8" spans="1:5" x14ac:dyDescent="0.2">
      <c r="A8" s="17" t="s">
        <v>87</v>
      </c>
      <c r="B8" s="36">
        <v>3614867.57</v>
      </c>
      <c r="C8" s="35">
        <v>3883269.52</v>
      </c>
      <c r="D8" s="35">
        <v>3369839.5599999996</v>
      </c>
      <c r="E8" s="35">
        <v>3541582.8699999996</v>
      </c>
    </row>
    <row r="9" spans="1:5" x14ac:dyDescent="0.2">
      <c r="A9" s="37" t="s">
        <v>88</v>
      </c>
      <c r="B9" s="38">
        <v>-3980078.2499999977</v>
      </c>
      <c r="C9" s="39">
        <v>-4227404.629999999</v>
      </c>
      <c r="D9" s="39">
        <v>-4620504.3400000017</v>
      </c>
      <c r="E9" s="39">
        <v>-5471966.2600000016</v>
      </c>
    </row>
    <row r="10" spans="1:5" x14ac:dyDescent="0.2">
      <c r="A10" s="40" t="s">
        <v>89</v>
      </c>
      <c r="B10" s="41">
        <v>-0.5240430075905399</v>
      </c>
      <c r="C10" s="42">
        <v>-0.52121495104078364</v>
      </c>
      <c r="D10" s="42">
        <v>-0.57826101076826009</v>
      </c>
      <c r="E10" s="42">
        <v>-0.60708231364574605</v>
      </c>
    </row>
    <row r="11" spans="1:5" x14ac:dyDescent="0.2">
      <c r="A11" s="16" t="s">
        <v>90</v>
      </c>
      <c r="B11" s="36">
        <v>2961234</v>
      </c>
      <c r="C11" s="35">
        <v>2961234</v>
      </c>
      <c r="D11" s="35">
        <v>2961234</v>
      </c>
      <c r="E11" s="35">
        <v>2961234</v>
      </c>
    </row>
    <row r="12" spans="1:5" x14ac:dyDescent="0.2">
      <c r="A12" s="37" t="s">
        <v>91</v>
      </c>
      <c r="B12" s="38">
        <v>-1018844.2499999977</v>
      </c>
      <c r="C12" s="39">
        <v>-1266170.629999999</v>
      </c>
      <c r="D12" s="39">
        <v>-1659270.3400000017</v>
      </c>
      <c r="E12" s="39">
        <v>-2510732.2600000016</v>
      </c>
    </row>
    <row r="13" spans="1:5" x14ac:dyDescent="0.2">
      <c r="A13" s="40" t="s">
        <v>89</v>
      </c>
      <c r="B13" s="41">
        <v>-0.2198764812266634</v>
      </c>
      <c r="C13" s="42">
        <v>-0.24588510461666382</v>
      </c>
      <c r="D13" s="42">
        <v>-0.32993320348795746</v>
      </c>
      <c r="E13" s="42">
        <v>-0.41483832319881225</v>
      </c>
    </row>
    <row r="14" spans="1:5" x14ac:dyDescent="0.2">
      <c r="A14" s="16"/>
      <c r="B14" s="36"/>
      <c r="C14" s="35"/>
      <c r="D14" s="35"/>
      <c r="E14" s="35"/>
    </row>
    <row r="15" spans="1:5" x14ac:dyDescent="0.2">
      <c r="A15" s="16" t="s">
        <v>92</v>
      </c>
      <c r="B15" s="36">
        <v>326081.81000000006</v>
      </c>
      <c r="C15" s="35">
        <v>269636.15000000002</v>
      </c>
      <c r="D15" s="35">
        <v>383625.8</v>
      </c>
      <c r="E15" s="35">
        <v>268358.92000000004</v>
      </c>
    </row>
    <row r="16" spans="1:5" x14ac:dyDescent="0.2">
      <c r="A16" s="37" t="s">
        <v>93</v>
      </c>
      <c r="B16" s="38">
        <v>-1344926.0599999977</v>
      </c>
      <c r="C16" s="39">
        <v>-1535806.7799999989</v>
      </c>
      <c r="D16" s="39">
        <v>-2042896.1400000018</v>
      </c>
      <c r="E16" s="39">
        <v>-2779091.1800000016</v>
      </c>
    </row>
    <row r="17" spans="1:5" x14ac:dyDescent="0.2">
      <c r="A17" s="40" t="s">
        <v>89</v>
      </c>
      <c r="B17" s="41">
        <v>-0.27116572993380744</v>
      </c>
      <c r="C17" s="42">
        <v>-0.28340748403929999</v>
      </c>
      <c r="D17" s="42">
        <v>-0.37742395957001951</v>
      </c>
      <c r="E17" s="42">
        <v>-0.43968272339561654</v>
      </c>
    </row>
    <row r="18" spans="1:5" x14ac:dyDescent="0.2">
      <c r="A18" s="16"/>
      <c r="B18" s="36"/>
      <c r="C18" s="35"/>
      <c r="D18" s="35"/>
      <c r="E18" s="35"/>
    </row>
    <row r="19" spans="1:5" x14ac:dyDescent="0.2">
      <c r="A19" s="16" t="s">
        <v>94</v>
      </c>
      <c r="B19" s="36">
        <v>131521.56000000003</v>
      </c>
      <c r="C19" s="35">
        <v>58220.4</v>
      </c>
      <c r="D19" s="35">
        <v>42623.8</v>
      </c>
      <c r="E19" s="35">
        <v>68104.679999999993</v>
      </c>
    </row>
    <row r="20" spans="1:5" x14ac:dyDescent="0.2">
      <c r="A20" s="37" t="s">
        <v>95</v>
      </c>
      <c r="B20" s="38">
        <v>-1476447.6199999978</v>
      </c>
      <c r="C20" s="39">
        <v>-1594027.1799999988</v>
      </c>
      <c r="D20" s="39">
        <v>-2085519.9400000018</v>
      </c>
      <c r="E20" s="39">
        <v>-2847195.8600000017</v>
      </c>
    </row>
    <row r="21" spans="1:5" x14ac:dyDescent="0.2">
      <c r="A21" s="40" t="s">
        <v>89</v>
      </c>
      <c r="B21" s="41">
        <v>-0.28999336417040772</v>
      </c>
      <c r="C21" s="42">
        <v>-0.29102443546649553</v>
      </c>
      <c r="D21" s="42">
        <v>-0.38228826899492163</v>
      </c>
      <c r="E21" s="42">
        <v>-0.44565573176455925</v>
      </c>
    </row>
    <row r="22" spans="1:5" x14ac:dyDescent="0.2">
      <c r="A22" s="10" t="s">
        <v>96</v>
      </c>
    </row>
  </sheetData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0AE804-AB70-4FD2-87CB-B928A4FAC28D}">
  <dimension ref="A1:H16"/>
  <sheetViews>
    <sheetView workbookViewId="0">
      <selection activeCell="B19" sqref="B19"/>
    </sheetView>
  </sheetViews>
  <sheetFormatPr defaultRowHeight="15" x14ac:dyDescent="0.25"/>
  <cols>
    <col min="1" max="1" width="39.140625" customWidth="1"/>
    <col min="2" max="2" width="37.28515625" style="2" customWidth="1"/>
    <col min="3" max="3" width="29.42578125" bestFit="1" customWidth="1"/>
    <col min="4" max="4" width="28.85546875" bestFit="1" customWidth="1"/>
    <col min="5" max="5" width="25.28515625" bestFit="1" customWidth="1"/>
    <col min="6" max="6" width="21.5703125" bestFit="1" customWidth="1"/>
  </cols>
  <sheetData>
    <row r="1" spans="1:8" x14ac:dyDescent="0.25">
      <c r="A1" s="7" t="s">
        <v>64</v>
      </c>
      <c r="B1" s="7">
        <v>31</v>
      </c>
    </row>
    <row r="2" spans="1:8" x14ac:dyDescent="0.25">
      <c r="A2" s="8" t="s">
        <v>1018</v>
      </c>
      <c r="B2" s="8"/>
    </row>
    <row r="3" spans="1:8" x14ac:dyDescent="0.25">
      <c r="A3" s="7"/>
      <c r="B3" s="8"/>
    </row>
    <row r="4" spans="1:8" x14ac:dyDescent="0.25">
      <c r="A4" s="10" t="str">
        <f>HYPERLINK("#'OBSAH'!A1","Naspäť na obsah")</f>
        <v>Naspäť na obsah</v>
      </c>
      <c r="B4" s="8"/>
    </row>
    <row r="5" spans="1:8" x14ac:dyDescent="0.25">
      <c r="A5" s="1"/>
    </row>
    <row r="6" spans="1:8" s="3" customFormat="1" x14ac:dyDescent="0.25">
      <c r="A6" s="32" t="s">
        <v>1019</v>
      </c>
      <c r="B6" s="32" t="s">
        <v>1020</v>
      </c>
      <c r="C6" s="32" t="s">
        <v>1021</v>
      </c>
      <c r="D6" s="32" t="s">
        <v>1022</v>
      </c>
      <c r="E6"/>
      <c r="F6"/>
      <c r="G6"/>
      <c r="H6"/>
    </row>
    <row r="7" spans="1:8" x14ac:dyDescent="0.25">
      <c r="A7" s="17" t="s">
        <v>1023</v>
      </c>
      <c r="B7" s="73" t="s">
        <v>1024</v>
      </c>
      <c r="C7" s="89">
        <v>2.5000000000000001E-2</v>
      </c>
      <c r="D7" s="73" t="s">
        <v>1025</v>
      </c>
    </row>
    <row r="8" spans="1:8" x14ac:dyDescent="0.25">
      <c r="A8" s="17" t="s">
        <v>1026</v>
      </c>
      <c r="B8" s="73" t="s">
        <v>1024</v>
      </c>
      <c r="C8" s="89">
        <v>0.03</v>
      </c>
      <c r="D8" s="73" t="s">
        <v>1025</v>
      </c>
    </row>
    <row r="9" spans="1:8" x14ac:dyDescent="0.25">
      <c r="A9" s="17" t="s">
        <v>1027</v>
      </c>
      <c r="B9" s="73" t="s">
        <v>1028</v>
      </c>
      <c r="C9" s="89">
        <v>0.01</v>
      </c>
      <c r="D9" s="73" t="s">
        <v>1025</v>
      </c>
    </row>
    <row r="10" spans="1:8" s="2" customFormat="1" x14ac:dyDescent="0.25">
      <c r="A10" s="17" t="s">
        <v>1029</v>
      </c>
      <c r="B10" s="73" t="s">
        <v>1030</v>
      </c>
      <c r="C10" s="89">
        <v>3.0000000000000001E-3</v>
      </c>
      <c r="D10" s="73" t="s">
        <v>1031</v>
      </c>
      <c r="E10"/>
      <c r="F10"/>
      <c r="G10"/>
      <c r="H10"/>
    </row>
    <row r="11" spans="1:8" x14ac:dyDescent="0.25">
      <c r="A11" s="17" t="s">
        <v>1029</v>
      </c>
      <c r="B11" s="73" t="s">
        <v>1032</v>
      </c>
      <c r="C11" s="90">
        <v>5</v>
      </c>
      <c r="D11" s="73" t="s">
        <v>363</v>
      </c>
    </row>
    <row r="12" spans="1:8" x14ac:dyDescent="0.25">
      <c r="A12" s="17" t="s">
        <v>1033</v>
      </c>
      <c r="B12" s="73" t="s">
        <v>1030</v>
      </c>
      <c r="C12" s="89">
        <v>2.5000000000000001E-3</v>
      </c>
      <c r="D12" s="73" t="s">
        <v>1031</v>
      </c>
    </row>
    <row r="13" spans="1:8" x14ac:dyDescent="0.25">
      <c r="A13" s="17" t="s">
        <v>1034</v>
      </c>
      <c r="B13" s="73" t="s">
        <v>1035</v>
      </c>
      <c r="C13" s="90">
        <v>5</v>
      </c>
      <c r="D13" s="73" t="s">
        <v>363</v>
      </c>
    </row>
    <row r="14" spans="1:8" x14ac:dyDescent="0.25">
      <c r="A14" s="17" t="s">
        <v>1034</v>
      </c>
      <c r="B14" s="73" t="s">
        <v>1036</v>
      </c>
      <c r="C14" s="90">
        <v>3.5</v>
      </c>
      <c r="D14" s="73" t="s">
        <v>363</v>
      </c>
    </row>
    <row r="15" spans="1:8" x14ac:dyDescent="0.25">
      <c r="A15" s="17" t="s">
        <v>1037</v>
      </c>
      <c r="B15" s="73" t="s">
        <v>1038</v>
      </c>
      <c r="C15" s="90">
        <v>0.75</v>
      </c>
      <c r="D15" s="73" t="s">
        <v>363</v>
      </c>
    </row>
    <row r="16" spans="1:8" x14ac:dyDescent="0.25">
      <c r="A16" s="10" t="s">
        <v>96</v>
      </c>
    </row>
  </sheetData>
  <pageMargins left="0.7" right="0.7" top="0.75" bottom="0.75" header="0.3" footer="0.3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A350D4-8916-4697-A2BF-BEACED2AA51E}">
  <dimension ref="A1:H16"/>
  <sheetViews>
    <sheetView workbookViewId="0">
      <selection activeCell="B43" sqref="B43"/>
    </sheetView>
  </sheetViews>
  <sheetFormatPr defaultRowHeight="15" x14ac:dyDescent="0.25"/>
  <cols>
    <col min="1" max="1" width="39.140625" customWidth="1"/>
    <col min="2" max="2" width="37.28515625" style="2" customWidth="1"/>
    <col min="3" max="3" width="29.42578125" bestFit="1" customWidth="1"/>
    <col min="4" max="4" width="28.85546875" bestFit="1" customWidth="1"/>
    <col min="5" max="5" width="25.28515625" bestFit="1" customWidth="1"/>
    <col min="6" max="6" width="21.5703125" bestFit="1" customWidth="1"/>
  </cols>
  <sheetData>
    <row r="1" spans="1:8" x14ac:dyDescent="0.25">
      <c r="A1" s="7" t="s">
        <v>64</v>
      </c>
      <c r="B1" s="7">
        <v>32</v>
      </c>
    </row>
    <row r="2" spans="1:8" x14ac:dyDescent="0.25">
      <c r="A2" s="8" t="s">
        <v>1039</v>
      </c>
      <c r="B2" s="8"/>
    </row>
    <row r="3" spans="1:8" x14ac:dyDescent="0.25">
      <c r="A3" s="7"/>
      <c r="B3" s="8"/>
    </row>
    <row r="4" spans="1:8" x14ac:dyDescent="0.25">
      <c r="A4" s="10" t="str">
        <f>HYPERLINK("#'OBSAH'!A1","Naspäť na obsah")</f>
        <v>Naspäť na obsah</v>
      </c>
      <c r="B4" s="8"/>
    </row>
    <row r="5" spans="1:8" x14ac:dyDescent="0.25">
      <c r="A5" s="1"/>
    </row>
    <row r="6" spans="1:8" s="3" customFormat="1" x14ac:dyDescent="0.25">
      <c r="A6" s="32" t="s">
        <v>1040</v>
      </c>
      <c r="B6" s="32">
        <v>2018</v>
      </c>
      <c r="C6" s="32">
        <v>2019</v>
      </c>
      <c r="D6" s="32">
        <v>2020</v>
      </c>
      <c r="E6" s="32" t="s">
        <v>1041</v>
      </c>
      <c r="F6"/>
      <c r="G6"/>
      <c r="H6"/>
    </row>
    <row r="7" spans="1:8" x14ac:dyDescent="0.25">
      <c r="A7" s="37" t="s">
        <v>1042</v>
      </c>
      <c r="B7" s="73"/>
      <c r="C7" s="89"/>
      <c r="D7" s="73"/>
      <c r="E7" s="73"/>
    </row>
    <row r="8" spans="1:8" x14ac:dyDescent="0.25">
      <c r="A8" s="17" t="s">
        <v>1043</v>
      </c>
      <c r="B8" s="36">
        <v>1731279.0649999999</v>
      </c>
      <c r="C8" s="36">
        <v>1523406.017</v>
      </c>
      <c r="D8" s="36">
        <v>2990408.3566666665</v>
      </c>
      <c r="E8" s="36">
        <v>6245093.4386666659</v>
      </c>
    </row>
    <row r="9" spans="1:8" x14ac:dyDescent="0.25">
      <c r="A9" s="17" t="s">
        <v>1044</v>
      </c>
      <c r="B9" s="36">
        <v>62</v>
      </c>
      <c r="C9" s="36">
        <v>66</v>
      </c>
      <c r="D9" s="36">
        <v>73</v>
      </c>
      <c r="E9" s="36">
        <v>201</v>
      </c>
    </row>
    <row r="10" spans="1:8" s="2" customFormat="1" x14ac:dyDescent="0.25">
      <c r="A10" s="17" t="s">
        <v>1045</v>
      </c>
      <c r="B10" s="73">
        <v>3.4516129032258065</v>
      </c>
      <c r="C10" s="73">
        <v>3.3030303030303032</v>
      </c>
      <c r="D10" s="73">
        <v>6.0273972602739727</v>
      </c>
      <c r="E10" s="73">
        <v>4.3383084577114426</v>
      </c>
      <c r="F10"/>
      <c r="G10"/>
      <c r="H10"/>
    </row>
    <row r="11" spans="1:8" x14ac:dyDescent="0.25">
      <c r="A11" s="17" t="s">
        <v>1046</v>
      </c>
      <c r="B11" s="73">
        <v>2.806451612903226</v>
      </c>
      <c r="C11" s="73">
        <v>2.5757575757575757</v>
      </c>
      <c r="D11" s="73">
        <v>2.506849315068493</v>
      </c>
      <c r="E11" s="73">
        <v>2.6218905472636815</v>
      </c>
    </row>
    <row r="12" spans="1:8" x14ac:dyDescent="0.25">
      <c r="A12" s="37" t="s">
        <v>1047</v>
      </c>
      <c r="B12" s="73"/>
      <c r="C12" s="73"/>
      <c r="D12" s="73"/>
      <c r="E12" s="73"/>
    </row>
    <row r="13" spans="1:8" x14ac:dyDescent="0.25">
      <c r="A13" s="17" t="s">
        <v>1043</v>
      </c>
      <c r="B13" s="73"/>
      <c r="C13" s="73">
        <v>192400</v>
      </c>
      <c r="D13" s="73">
        <v>239899</v>
      </c>
      <c r="E13" s="73">
        <v>432299</v>
      </c>
    </row>
    <row r="14" spans="1:8" x14ac:dyDescent="0.25">
      <c r="A14" s="17" t="s">
        <v>1044</v>
      </c>
      <c r="B14" s="36"/>
      <c r="C14" s="36">
        <v>1</v>
      </c>
      <c r="D14" s="36">
        <v>2</v>
      </c>
      <c r="E14" s="36">
        <v>3</v>
      </c>
    </row>
    <row r="15" spans="1:8" x14ac:dyDescent="0.25">
      <c r="A15" s="17" t="s">
        <v>1048</v>
      </c>
      <c r="B15" s="75">
        <v>1</v>
      </c>
      <c r="C15" s="75">
        <v>0.87370405666449458</v>
      </c>
      <c r="D15" s="75">
        <v>0.91977717709851192</v>
      </c>
      <c r="E15" s="75">
        <v>0.93077781713826591</v>
      </c>
    </row>
    <row r="16" spans="1:8" x14ac:dyDescent="0.25">
      <c r="A16" s="10" t="s">
        <v>96</v>
      </c>
    </row>
  </sheetData>
  <pageMargins left="0.7" right="0.7" top="0.75" bottom="0.75" header="0.3" footer="0.3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E794D3-8ECB-477C-AF7C-3CF9DAE17E63}">
  <dimension ref="A1:H13"/>
  <sheetViews>
    <sheetView workbookViewId="0">
      <selection activeCell="D13" sqref="D13"/>
    </sheetView>
  </sheetViews>
  <sheetFormatPr defaultRowHeight="15" x14ac:dyDescent="0.25"/>
  <cols>
    <col min="1" max="1" width="57.85546875" bestFit="1" customWidth="1"/>
    <col min="2" max="2" width="37.28515625" style="2" customWidth="1"/>
    <col min="3" max="3" width="29.42578125" bestFit="1" customWidth="1"/>
    <col min="4" max="4" width="28.85546875" bestFit="1" customWidth="1"/>
    <col min="5" max="5" width="29" bestFit="1" customWidth="1"/>
    <col min="6" max="6" width="42" bestFit="1" customWidth="1"/>
  </cols>
  <sheetData>
    <row r="1" spans="1:8" x14ac:dyDescent="0.25">
      <c r="A1" s="7" t="s">
        <v>64</v>
      </c>
      <c r="B1" s="7">
        <v>33</v>
      </c>
    </row>
    <row r="2" spans="1:8" x14ac:dyDescent="0.25">
      <c r="A2" s="8" t="s">
        <v>1049</v>
      </c>
      <c r="B2" s="8"/>
    </row>
    <row r="3" spans="1:8" x14ac:dyDescent="0.25">
      <c r="A3" s="7"/>
      <c r="B3" s="8"/>
    </row>
    <row r="4" spans="1:8" x14ac:dyDescent="0.25">
      <c r="A4" s="10" t="str">
        <f>HYPERLINK("#'OBSAH'!A1","Naspäť na obsah")</f>
        <v>Naspäť na obsah</v>
      </c>
      <c r="B4" s="8"/>
    </row>
    <row r="5" spans="1:8" x14ac:dyDescent="0.25">
      <c r="A5" s="1"/>
    </row>
    <row r="6" spans="1:8" s="3" customFormat="1" x14ac:dyDescent="0.25">
      <c r="A6" s="32" t="s">
        <v>307</v>
      </c>
      <c r="B6" s="32" t="s">
        <v>1050</v>
      </c>
      <c r="C6" s="32" t="s">
        <v>1051</v>
      </c>
      <c r="D6" s="32" t="s">
        <v>1052</v>
      </c>
      <c r="E6" s="32" t="s">
        <v>1053</v>
      </c>
      <c r="F6" s="32" t="s">
        <v>1054</v>
      </c>
      <c r="G6"/>
      <c r="H6"/>
    </row>
    <row r="7" spans="1:8" x14ac:dyDescent="0.25">
      <c r="A7" s="37" t="s">
        <v>1055</v>
      </c>
      <c r="B7" s="73">
        <v>790</v>
      </c>
      <c r="C7" s="73">
        <v>150</v>
      </c>
      <c r="D7" s="73">
        <v>-640</v>
      </c>
      <c r="E7" s="73">
        <v>40</v>
      </c>
      <c r="F7" s="73">
        <v>-25600</v>
      </c>
    </row>
    <row r="8" spans="1:8" x14ac:dyDescent="0.25">
      <c r="A8" s="17" t="s">
        <v>1056</v>
      </c>
      <c r="B8" s="36">
        <v>610</v>
      </c>
      <c r="C8" s="36">
        <v>125</v>
      </c>
      <c r="D8" s="36">
        <v>-485</v>
      </c>
      <c r="E8" s="36">
        <v>250</v>
      </c>
      <c r="F8" s="36">
        <v>-121250</v>
      </c>
    </row>
    <row r="9" spans="1:8" x14ac:dyDescent="0.25">
      <c r="A9" s="17" t="s">
        <v>1057</v>
      </c>
      <c r="B9" s="36">
        <v>130</v>
      </c>
      <c r="C9" s="36">
        <v>85</v>
      </c>
      <c r="D9" s="36">
        <v>-45</v>
      </c>
      <c r="E9" s="36">
        <v>40</v>
      </c>
      <c r="F9" s="36">
        <v>-1800</v>
      </c>
    </row>
    <row r="10" spans="1:8" s="2" customFormat="1" x14ac:dyDescent="0.25">
      <c r="A10" s="17" t="s">
        <v>1058</v>
      </c>
      <c r="B10" s="73">
        <v>210</v>
      </c>
      <c r="C10" s="73">
        <v>110</v>
      </c>
      <c r="D10" s="73">
        <v>-100</v>
      </c>
      <c r="E10" s="73">
        <v>250</v>
      </c>
      <c r="F10" s="73">
        <v>-25000</v>
      </c>
      <c r="G10"/>
      <c r="H10"/>
    </row>
    <row r="11" spans="1:8" x14ac:dyDescent="0.25">
      <c r="A11" s="37" t="s">
        <v>248</v>
      </c>
      <c r="B11" s="91"/>
      <c r="C11" s="91"/>
      <c r="D11" s="91"/>
      <c r="E11" s="91"/>
      <c r="F11" s="91">
        <v>-173650</v>
      </c>
    </row>
    <row r="12" spans="1:8" x14ac:dyDescent="0.25">
      <c r="A12" s="37"/>
      <c r="B12" s="91"/>
      <c r="C12" s="91"/>
      <c r="D12" s="91"/>
      <c r="E12" s="91"/>
      <c r="F12" s="76">
        <v>-0.71815550041356491</v>
      </c>
    </row>
    <row r="13" spans="1:8" x14ac:dyDescent="0.25">
      <c r="A13" s="10" t="s">
        <v>96</v>
      </c>
    </row>
  </sheetData>
  <pageMargins left="0.7" right="0.7" top="0.75" bottom="0.75" header="0.3" footer="0.3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234479-999B-4BBC-879D-0BC5F9A6D8CA}">
  <dimension ref="A1:G13"/>
  <sheetViews>
    <sheetView workbookViewId="0">
      <selection activeCell="E9" sqref="E9"/>
    </sheetView>
  </sheetViews>
  <sheetFormatPr defaultRowHeight="15" x14ac:dyDescent="0.25"/>
  <cols>
    <col min="1" max="1" width="57.85546875" bestFit="1" customWidth="1"/>
    <col min="2" max="2" width="37.28515625" style="2" customWidth="1"/>
    <col min="3" max="3" width="29.42578125" bestFit="1" customWidth="1"/>
    <col min="4" max="4" width="28.85546875" bestFit="1" customWidth="1"/>
    <col min="5" max="5" width="29" bestFit="1" customWidth="1"/>
  </cols>
  <sheetData>
    <row r="1" spans="1:7" x14ac:dyDescent="0.25">
      <c r="A1" s="7" t="s">
        <v>64</v>
      </c>
      <c r="B1" s="7">
        <v>34</v>
      </c>
    </row>
    <row r="2" spans="1:7" x14ac:dyDescent="0.25">
      <c r="A2" s="8" t="s">
        <v>1059</v>
      </c>
      <c r="B2" s="8"/>
    </row>
    <row r="3" spans="1:7" x14ac:dyDescent="0.25">
      <c r="A3" s="7"/>
      <c r="B3" s="8"/>
    </row>
    <row r="4" spans="1:7" x14ac:dyDescent="0.25">
      <c r="A4" s="10" t="str">
        <f>HYPERLINK("#'OBSAH'!A1","Naspäť na obsah")</f>
        <v>Naspäť na obsah</v>
      </c>
      <c r="B4" s="8"/>
    </row>
    <row r="5" spans="1:7" x14ac:dyDescent="0.25">
      <c r="A5" s="1"/>
    </row>
    <row r="6" spans="1:7" s="3" customFormat="1" x14ac:dyDescent="0.25">
      <c r="A6" s="32"/>
      <c r="B6" s="32">
        <v>2017</v>
      </c>
      <c r="C6" s="32">
        <v>2018</v>
      </c>
      <c r="D6" s="32">
        <v>2019</v>
      </c>
      <c r="E6" s="32">
        <v>2020</v>
      </c>
      <c r="F6"/>
      <c r="G6"/>
    </row>
    <row r="7" spans="1:7" x14ac:dyDescent="0.25">
      <c r="A7" s="37" t="s">
        <v>1060</v>
      </c>
      <c r="B7" s="73">
        <v>9499045.2300000004</v>
      </c>
      <c r="C7" s="73">
        <v>10315085.77</v>
      </c>
      <c r="D7" s="73">
        <v>11611702.23</v>
      </c>
      <c r="E7" s="73">
        <v>12202654.57</v>
      </c>
    </row>
    <row r="8" spans="1:7" x14ac:dyDescent="0.25">
      <c r="A8" s="17" t="s">
        <v>1061</v>
      </c>
      <c r="B8" s="36">
        <v>4427036</v>
      </c>
      <c r="C8" s="36">
        <v>4717402.79</v>
      </c>
      <c r="D8" s="36">
        <v>5167838.09</v>
      </c>
      <c r="E8" s="36">
        <v>6887114.1400000006</v>
      </c>
    </row>
    <row r="9" spans="1:7" x14ac:dyDescent="0.25">
      <c r="A9" s="17" t="s">
        <v>1062</v>
      </c>
      <c r="B9" s="36">
        <v>4082960.8899999997</v>
      </c>
      <c r="C9" s="36">
        <v>4706622.7500000009</v>
      </c>
      <c r="D9" s="36">
        <v>5518907.959999999</v>
      </c>
      <c r="E9" s="36">
        <v>4372056.84</v>
      </c>
    </row>
    <row r="10" spans="1:7" s="2" customFormat="1" x14ac:dyDescent="0.25">
      <c r="A10" s="17" t="s">
        <v>1063</v>
      </c>
      <c r="B10" s="73">
        <v>989048.34000000078</v>
      </c>
      <c r="C10" s="73">
        <v>891060.22999999858</v>
      </c>
      <c r="D10" s="73">
        <v>924956.18000000156</v>
      </c>
      <c r="E10" s="73">
        <v>943483.58999999985</v>
      </c>
      <c r="F10"/>
      <c r="G10"/>
    </row>
    <row r="11" spans="1:7" x14ac:dyDescent="0.25">
      <c r="A11" s="37" t="s">
        <v>1064</v>
      </c>
      <c r="B11" s="91">
        <v>3679793.3299999996</v>
      </c>
      <c r="C11" s="91">
        <v>3650913.3400000003</v>
      </c>
      <c r="D11" s="91">
        <v>3657169.7399999998</v>
      </c>
      <c r="E11" s="91">
        <v>3783605.4699999997</v>
      </c>
    </row>
    <row r="12" spans="1:7" x14ac:dyDescent="0.25">
      <c r="A12" s="37" t="s">
        <v>1065</v>
      </c>
      <c r="B12" s="76">
        <v>0.21184019718535471</v>
      </c>
      <c r="C12" s="76">
        <v>0.1961834907815192</v>
      </c>
      <c r="D12" s="76">
        <v>0.20186179868230272</v>
      </c>
      <c r="E12" s="76">
        <v>0.19959082175616974</v>
      </c>
    </row>
    <row r="13" spans="1:7" x14ac:dyDescent="0.25">
      <c r="A13" s="10" t="s">
        <v>96</v>
      </c>
    </row>
  </sheetData>
  <pageMargins left="0.7" right="0.7" top="0.75" bottom="0.75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C73F5E-D160-4264-9F5A-7942E0B04777}">
  <dimension ref="A1:G11"/>
  <sheetViews>
    <sheetView workbookViewId="0">
      <selection activeCell="A11" sqref="A11"/>
    </sheetView>
  </sheetViews>
  <sheetFormatPr defaultRowHeight="15" x14ac:dyDescent="0.25"/>
  <cols>
    <col min="1" max="1" width="57.85546875" bestFit="1" customWidth="1"/>
    <col min="2" max="2" width="37.28515625" style="2" customWidth="1"/>
    <col min="3" max="3" width="29.42578125" bestFit="1" customWidth="1"/>
    <col min="4" max="4" width="28.85546875" bestFit="1" customWidth="1"/>
    <col min="5" max="5" width="29" bestFit="1" customWidth="1"/>
  </cols>
  <sheetData>
    <row r="1" spans="1:7" x14ac:dyDescent="0.25">
      <c r="A1" s="7" t="s">
        <v>64</v>
      </c>
      <c r="B1" s="7">
        <v>35</v>
      </c>
    </row>
    <row r="2" spans="1:7" x14ac:dyDescent="0.25">
      <c r="A2" s="8" t="s">
        <v>1066</v>
      </c>
      <c r="B2" s="8"/>
    </row>
    <row r="3" spans="1:7" x14ac:dyDescent="0.25">
      <c r="A3" s="7"/>
      <c r="B3" s="8"/>
    </row>
    <row r="4" spans="1:7" x14ac:dyDescent="0.25">
      <c r="A4" s="10" t="str">
        <f>HYPERLINK("#'OBSAH'!A1","Naspäť na obsah")</f>
        <v>Naspäť na obsah</v>
      </c>
      <c r="B4" s="8"/>
    </row>
    <row r="5" spans="1:7" x14ac:dyDescent="0.25">
      <c r="A5" s="1"/>
    </row>
    <row r="6" spans="1:7" s="3" customFormat="1" x14ac:dyDescent="0.25">
      <c r="A6" s="32"/>
      <c r="B6" s="32">
        <v>2017</v>
      </c>
      <c r="C6" s="32">
        <v>2018</v>
      </c>
      <c r="D6" s="32">
        <v>2019</v>
      </c>
      <c r="E6" s="32">
        <v>2020</v>
      </c>
      <c r="F6"/>
      <c r="G6"/>
    </row>
    <row r="7" spans="1:7" x14ac:dyDescent="0.25">
      <c r="A7" s="16" t="s">
        <v>1033</v>
      </c>
      <c r="B7" s="73">
        <v>3062128.65</v>
      </c>
      <c r="C7" s="73">
        <v>3057621.54</v>
      </c>
      <c r="D7" s="73">
        <v>3065310.07</v>
      </c>
      <c r="E7" s="73">
        <v>3234361.36</v>
      </c>
    </row>
    <row r="8" spans="1:7" x14ac:dyDescent="0.25">
      <c r="A8" s="17" t="s">
        <v>412</v>
      </c>
      <c r="B8" s="36">
        <v>359004.39</v>
      </c>
      <c r="C8" s="36">
        <v>351203.44</v>
      </c>
      <c r="D8" s="36">
        <v>358355.68</v>
      </c>
      <c r="E8" s="36">
        <v>339243.97</v>
      </c>
    </row>
    <row r="9" spans="1:7" x14ac:dyDescent="0.25">
      <c r="A9" s="17" t="s">
        <v>1067</v>
      </c>
      <c r="B9" s="36">
        <v>258660.28999999957</v>
      </c>
      <c r="C9" s="36">
        <v>242088.36000000034</v>
      </c>
      <c r="D9" s="36">
        <v>233503.98999999976</v>
      </c>
      <c r="E9" s="36">
        <v>210000.13999999966</v>
      </c>
    </row>
    <row r="10" spans="1:7" s="2" customFormat="1" x14ac:dyDescent="0.25">
      <c r="A10" s="37" t="s">
        <v>248</v>
      </c>
      <c r="B10" s="91">
        <v>3679793.3299999996</v>
      </c>
      <c r="C10" s="91">
        <v>3650913.3400000003</v>
      </c>
      <c r="D10" s="91">
        <v>3657169.7399999998</v>
      </c>
      <c r="E10" s="91">
        <v>3783605.4699999997</v>
      </c>
      <c r="F10"/>
      <c r="G10"/>
    </row>
    <row r="11" spans="1:7" x14ac:dyDescent="0.25">
      <c r="A11" s="10" t="s">
        <v>96</v>
      </c>
    </row>
  </sheetData>
  <pageMargins left="0.7" right="0.7" top="0.75" bottom="0.75" header="0.3" footer="0.3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452A45-F9AF-4EE9-92F2-C8B94D98E2B7}">
  <dimension ref="A1:G19"/>
  <sheetViews>
    <sheetView workbookViewId="0">
      <selection activeCell="A19" sqref="A19"/>
    </sheetView>
  </sheetViews>
  <sheetFormatPr defaultRowHeight="15" x14ac:dyDescent="0.25"/>
  <cols>
    <col min="1" max="1" width="57.85546875" bestFit="1" customWidth="1"/>
    <col min="2" max="2" width="37.28515625" style="2" customWidth="1"/>
    <col min="3" max="3" width="29.42578125" bestFit="1" customWidth="1"/>
    <col min="4" max="4" width="28.85546875" bestFit="1" customWidth="1"/>
    <col min="5" max="5" width="29" bestFit="1" customWidth="1"/>
    <col min="6" max="7" width="14.28515625" bestFit="1" customWidth="1"/>
  </cols>
  <sheetData>
    <row r="1" spans="1:7" x14ac:dyDescent="0.25">
      <c r="A1" s="7" t="s">
        <v>64</v>
      </c>
      <c r="B1" s="7">
        <v>36</v>
      </c>
    </row>
    <row r="2" spans="1:7" x14ac:dyDescent="0.25">
      <c r="A2" s="8" t="s">
        <v>1068</v>
      </c>
      <c r="B2" s="8"/>
    </row>
    <row r="3" spans="1:7" x14ac:dyDescent="0.25">
      <c r="A3" s="7"/>
      <c r="B3" s="8"/>
    </row>
    <row r="4" spans="1:7" x14ac:dyDescent="0.25">
      <c r="A4" s="10" t="str">
        <f>HYPERLINK("#'OBSAH'!A1","Naspäť na obsah")</f>
        <v>Naspäť na obsah</v>
      </c>
      <c r="B4" s="8"/>
    </row>
    <row r="5" spans="1:7" x14ac:dyDescent="0.25">
      <c r="A5" s="1"/>
    </row>
    <row r="6" spans="1:7" s="3" customFormat="1" x14ac:dyDescent="0.25">
      <c r="A6" s="32" t="s">
        <v>1069</v>
      </c>
      <c r="B6" s="32"/>
      <c r="C6" s="32">
        <v>2017</v>
      </c>
      <c r="D6" s="32">
        <v>2018</v>
      </c>
      <c r="E6" s="32">
        <v>2019</v>
      </c>
      <c r="F6" s="32">
        <v>2020</v>
      </c>
      <c r="G6" s="92" t="s">
        <v>243</v>
      </c>
    </row>
    <row r="7" spans="1:7" x14ac:dyDescent="0.25">
      <c r="A7" s="16" t="s">
        <v>460</v>
      </c>
      <c r="B7" s="73" t="s">
        <v>1070</v>
      </c>
      <c r="C7" s="73">
        <v>9499045.2300000004</v>
      </c>
      <c r="D7" s="73">
        <v>10315085.77</v>
      </c>
      <c r="E7" s="73">
        <v>11611702.23</v>
      </c>
      <c r="F7" s="73">
        <v>12202654.57</v>
      </c>
      <c r="G7" s="93">
        <v>10907121.949999999</v>
      </c>
    </row>
    <row r="8" spans="1:7" x14ac:dyDescent="0.25">
      <c r="A8" s="17"/>
      <c r="B8" s="36" t="s">
        <v>1071</v>
      </c>
      <c r="C8" s="36">
        <v>11008.710000000001</v>
      </c>
      <c r="D8" s="36">
        <v>12815.82</v>
      </c>
      <c r="E8" s="36">
        <v>12805.4</v>
      </c>
      <c r="F8" s="36">
        <v>14991.32</v>
      </c>
      <c r="G8" s="43">
        <v>12905.3125</v>
      </c>
    </row>
    <row r="9" spans="1:7" x14ac:dyDescent="0.25">
      <c r="A9" s="17"/>
      <c r="B9" s="36" t="s">
        <v>1072</v>
      </c>
      <c r="C9" s="74">
        <v>1.1589280536566096</v>
      </c>
      <c r="D9" s="74">
        <v>1.2424346520969354</v>
      </c>
      <c r="E9" s="74">
        <v>1.1028012729189662</v>
      </c>
      <c r="F9" s="74">
        <v>1.2285294084170735</v>
      </c>
      <c r="G9" s="94">
        <v>1.1832005325657884</v>
      </c>
    </row>
    <row r="10" spans="1:7" s="2" customFormat="1" x14ac:dyDescent="0.25">
      <c r="A10" s="16" t="s">
        <v>1073</v>
      </c>
      <c r="B10" s="73" t="s">
        <v>1070</v>
      </c>
      <c r="C10" s="73">
        <v>296008179</v>
      </c>
      <c r="D10" s="73">
        <v>384967274</v>
      </c>
      <c r="E10" s="73">
        <v>368119067</v>
      </c>
      <c r="F10" s="73">
        <v>437813012</v>
      </c>
      <c r="G10" s="93">
        <v>371726883</v>
      </c>
    </row>
    <row r="11" spans="1:7" x14ac:dyDescent="0.25">
      <c r="A11" s="17"/>
      <c r="B11" s="36" t="s">
        <v>1071</v>
      </c>
      <c r="C11" s="36">
        <v>39959.75</v>
      </c>
      <c r="D11" s="36">
        <v>33987.630000000005</v>
      </c>
      <c r="E11" s="36">
        <v>39414.310000000005</v>
      </c>
      <c r="F11" s="36">
        <v>46638.590000000004</v>
      </c>
      <c r="G11" s="43">
        <v>40000.07</v>
      </c>
    </row>
    <row r="12" spans="1:7" x14ac:dyDescent="0.25">
      <c r="A12" s="17"/>
      <c r="B12" s="36" t="s">
        <v>1072</v>
      </c>
      <c r="C12" s="74">
        <v>0.13499542524465177</v>
      </c>
      <c r="D12" s="74">
        <v>8.8287063071236557E-2</v>
      </c>
      <c r="E12" s="74">
        <v>0.10706946076227018</v>
      </c>
      <c r="F12" s="74">
        <v>0.10652627656484547</v>
      </c>
      <c r="G12" s="94">
        <v>0.10760607270903245</v>
      </c>
    </row>
    <row r="13" spans="1:7" x14ac:dyDescent="0.25">
      <c r="A13" s="16" t="s">
        <v>1074</v>
      </c>
      <c r="B13" s="73" t="s">
        <v>1070</v>
      </c>
      <c r="C13" s="73">
        <v>8080227.3600000003</v>
      </c>
      <c r="D13" s="73">
        <v>8872023.3399999999</v>
      </c>
      <c r="E13" s="73">
        <v>10187192.08</v>
      </c>
      <c r="F13" s="73">
        <v>7144690.5499999998</v>
      </c>
      <c r="G13" s="93">
        <v>8571033.3324999996</v>
      </c>
    </row>
    <row r="14" spans="1:7" x14ac:dyDescent="0.25">
      <c r="A14" s="17"/>
      <c r="B14" s="36" t="s">
        <v>1071</v>
      </c>
      <c r="C14" s="36">
        <v>4259.38</v>
      </c>
      <c r="D14" s="36">
        <v>5913.66</v>
      </c>
      <c r="E14" s="36">
        <v>5648.1600000000008</v>
      </c>
      <c r="F14" s="36">
        <v>4120.47</v>
      </c>
      <c r="G14" s="43">
        <v>4985.4175000000005</v>
      </c>
    </row>
    <row r="15" spans="1:7" x14ac:dyDescent="0.25">
      <c r="A15" s="17"/>
      <c r="B15" s="36" t="s">
        <v>1072</v>
      </c>
      <c r="C15" s="74">
        <v>0.52713615721822948</v>
      </c>
      <c r="D15" s="74">
        <v>0.66655144755288709</v>
      </c>
      <c r="E15" s="74">
        <v>0.5544373715195523</v>
      </c>
      <c r="F15" s="74">
        <v>0.57671776981299783</v>
      </c>
      <c r="G15" s="94">
        <v>0.58165886265966182</v>
      </c>
    </row>
    <row r="16" spans="1:7" x14ac:dyDescent="0.25">
      <c r="A16" s="16" t="s">
        <v>1075</v>
      </c>
      <c r="B16" s="73" t="s">
        <v>1070</v>
      </c>
      <c r="C16" s="73">
        <v>3937986.94</v>
      </c>
      <c r="D16" s="73">
        <v>3988391.5699999994</v>
      </c>
      <c r="E16" s="73">
        <v>4351124.6000000006</v>
      </c>
      <c r="F16" s="73">
        <v>3867136.28</v>
      </c>
      <c r="G16" s="93">
        <v>4036159.8474999997</v>
      </c>
    </row>
    <row r="17" spans="1:7" x14ac:dyDescent="0.25">
      <c r="A17" s="17"/>
      <c r="B17" s="36" t="s">
        <v>1071</v>
      </c>
      <c r="C17" s="36">
        <v>488.94000000000005</v>
      </c>
      <c r="D17" s="36">
        <v>788.87</v>
      </c>
      <c r="E17" s="36">
        <v>912.62</v>
      </c>
      <c r="F17" s="36">
        <v>933.43000000000006</v>
      </c>
      <c r="G17" s="43">
        <v>780.96499999999992</v>
      </c>
    </row>
    <row r="18" spans="1:7" x14ac:dyDescent="0.25">
      <c r="A18" s="17"/>
      <c r="B18" s="36" t="s">
        <v>1072</v>
      </c>
      <c r="C18" s="74">
        <v>0.12415988357747069</v>
      </c>
      <c r="D18" s="74">
        <v>0.19779151223108221</v>
      </c>
      <c r="E18" s="74">
        <v>0.20974347643365576</v>
      </c>
      <c r="F18" s="74">
        <v>0.24137499493552891</v>
      </c>
      <c r="G18" s="94">
        <v>0.19349208889329053</v>
      </c>
    </row>
    <row r="19" spans="1:7" x14ac:dyDescent="0.25">
      <c r="A19" s="10" t="s">
        <v>1076</v>
      </c>
    </row>
  </sheetData>
  <pageMargins left="0.7" right="0.7" top="0.75" bottom="0.75" header="0.3" footer="0.3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82BE96-64A2-40E1-A395-0440A29BB2DD}">
  <dimension ref="A1:H11"/>
  <sheetViews>
    <sheetView workbookViewId="0">
      <selection activeCell="A11" sqref="A11"/>
    </sheetView>
  </sheetViews>
  <sheetFormatPr defaultRowHeight="15" x14ac:dyDescent="0.25"/>
  <cols>
    <col min="1" max="1" width="57.85546875" bestFit="1" customWidth="1"/>
    <col min="2" max="2" width="37.28515625" style="2" customWidth="1"/>
    <col min="3" max="3" width="29.42578125" bestFit="1" customWidth="1"/>
    <col min="4" max="4" width="28.85546875" bestFit="1" customWidth="1"/>
    <col min="5" max="5" width="29" bestFit="1" customWidth="1"/>
    <col min="6" max="7" width="14.28515625" bestFit="1" customWidth="1"/>
  </cols>
  <sheetData>
    <row r="1" spans="1:8" x14ac:dyDescent="0.25">
      <c r="A1" s="7" t="s">
        <v>64</v>
      </c>
      <c r="B1" s="7">
        <v>37</v>
      </c>
    </row>
    <row r="2" spans="1:8" x14ac:dyDescent="0.25">
      <c r="A2" s="8" t="s">
        <v>1077</v>
      </c>
      <c r="B2" s="8"/>
    </row>
    <row r="3" spans="1:8" x14ac:dyDescent="0.25">
      <c r="A3" s="7"/>
      <c r="B3" s="8"/>
    </row>
    <row r="4" spans="1:8" x14ac:dyDescent="0.25">
      <c r="A4" s="10" t="str">
        <f>HYPERLINK("#'OBSAH'!A1","Naspäť na obsah")</f>
        <v>Naspäť na obsah</v>
      </c>
      <c r="B4" s="8"/>
    </row>
    <row r="5" spans="1:8" x14ac:dyDescent="0.25">
      <c r="A5" s="1"/>
    </row>
    <row r="6" spans="1:8" s="3" customFormat="1" x14ac:dyDescent="0.25">
      <c r="A6" s="32" t="s">
        <v>1078</v>
      </c>
      <c r="B6" s="32" t="s">
        <v>1079</v>
      </c>
      <c r="C6" s="32" t="s">
        <v>1080</v>
      </c>
      <c r="D6" s="32" t="s">
        <v>1081</v>
      </c>
      <c r="E6" s="32" t="s">
        <v>1082</v>
      </c>
      <c r="F6"/>
      <c r="G6"/>
      <c r="H6"/>
    </row>
    <row r="7" spans="1:8" x14ac:dyDescent="0.25">
      <c r="A7" s="16" t="s">
        <v>1083</v>
      </c>
      <c r="B7" s="73" t="s">
        <v>1084</v>
      </c>
      <c r="C7" s="73" t="s">
        <v>1085</v>
      </c>
      <c r="D7" s="73" t="s">
        <v>1086</v>
      </c>
      <c r="E7" s="73" t="s">
        <v>1087</v>
      </c>
    </row>
    <row r="8" spans="1:8" x14ac:dyDescent="0.25">
      <c r="A8" s="17" t="s">
        <v>1088</v>
      </c>
      <c r="B8" s="36" t="s">
        <v>1089</v>
      </c>
      <c r="C8" s="36" t="s">
        <v>1089</v>
      </c>
      <c r="D8" s="36" t="s">
        <v>1090</v>
      </c>
      <c r="E8" s="36" t="s">
        <v>1087</v>
      </c>
    </row>
    <row r="9" spans="1:8" x14ac:dyDescent="0.25">
      <c r="A9" s="17" t="s">
        <v>1091</v>
      </c>
      <c r="B9" s="36" t="s">
        <v>1092</v>
      </c>
      <c r="C9" s="74" t="s">
        <v>1093</v>
      </c>
      <c r="D9" s="74" t="s">
        <v>1092</v>
      </c>
      <c r="E9" s="74" t="s">
        <v>1094</v>
      </c>
    </row>
    <row r="10" spans="1:8" s="2" customFormat="1" x14ac:dyDescent="0.25">
      <c r="A10" s="16" t="s">
        <v>1095</v>
      </c>
      <c r="B10" s="73" t="s">
        <v>1092</v>
      </c>
      <c r="C10" s="73" t="s">
        <v>1096</v>
      </c>
      <c r="D10" s="73" t="s">
        <v>1092</v>
      </c>
      <c r="E10" s="73" t="s">
        <v>1094</v>
      </c>
      <c r="F10"/>
      <c r="G10"/>
      <c r="H10"/>
    </row>
    <row r="11" spans="1:8" x14ac:dyDescent="0.25">
      <c r="A11" s="10" t="s">
        <v>96</v>
      </c>
    </row>
  </sheetData>
  <pageMargins left="0.7" right="0.7" top="0.75" bottom="0.75" header="0.3" footer="0.3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E7F4E7-9A81-4F20-A0A8-A9C776973E10}">
  <dimension ref="A1:K13"/>
  <sheetViews>
    <sheetView zoomScale="70" zoomScaleNormal="70" workbookViewId="0">
      <selection activeCell="A13" sqref="A13"/>
    </sheetView>
  </sheetViews>
  <sheetFormatPr defaultRowHeight="15" x14ac:dyDescent="0.25"/>
  <cols>
    <col min="1" max="1" width="57.85546875" bestFit="1" customWidth="1"/>
    <col min="2" max="2" width="37.28515625" style="2" customWidth="1"/>
    <col min="3" max="6" width="13.42578125" bestFit="1" customWidth="1"/>
    <col min="7" max="7" width="12.5703125" bestFit="1" customWidth="1"/>
    <col min="8" max="8" width="13.42578125" bestFit="1" customWidth="1"/>
    <col min="9" max="10" width="13.5703125" bestFit="1" customWidth="1"/>
    <col min="11" max="11" width="13.42578125" bestFit="1" customWidth="1"/>
  </cols>
  <sheetData>
    <row r="1" spans="1:11" x14ac:dyDescent="0.25">
      <c r="A1" s="7" t="s">
        <v>1097</v>
      </c>
      <c r="B1" s="7">
        <v>1</v>
      </c>
    </row>
    <row r="2" spans="1:11" x14ac:dyDescent="0.25">
      <c r="A2" s="8" t="s">
        <v>1098</v>
      </c>
      <c r="B2" s="8"/>
    </row>
    <row r="3" spans="1:11" x14ac:dyDescent="0.25">
      <c r="A3" s="7"/>
      <c r="B3" s="8"/>
    </row>
    <row r="4" spans="1:11" x14ac:dyDescent="0.25">
      <c r="A4" s="10" t="str">
        <f>HYPERLINK("#'OBSAH'!A1","Naspäť na obsah")</f>
        <v>Naspäť na obsah</v>
      </c>
      <c r="B4" s="8"/>
    </row>
    <row r="5" spans="1:11" x14ac:dyDescent="0.25">
      <c r="A5" s="1"/>
    </row>
    <row r="6" spans="1:11" s="3" customFormat="1" x14ac:dyDescent="0.25">
      <c r="A6" s="32"/>
      <c r="B6" s="32">
        <v>2017</v>
      </c>
      <c r="C6" s="32"/>
      <c r="D6" s="32">
        <v>2018</v>
      </c>
      <c r="E6" s="32"/>
      <c r="F6" s="32">
        <v>2019</v>
      </c>
      <c r="G6" s="32"/>
      <c r="H6" s="32">
        <v>2020</v>
      </c>
      <c r="I6" s="32"/>
      <c r="J6" s="32">
        <v>2021</v>
      </c>
      <c r="K6" s="32"/>
    </row>
    <row r="7" spans="1:11" x14ac:dyDescent="0.25">
      <c r="A7" s="16"/>
      <c r="B7" s="73" t="s">
        <v>1099</v>
      </c>
      <c r="C7" s="73" t="s">
        <v>1100</v>
      </c>
      <c r="D7" s="73" t="s">
        <v>1099</v>
      </c>
      <c r="E7" s="73" t="s">
        <v>1100</v>
      </c>
      <c r="F7" s="73" t="s">
        <v>1099</v>
      </c>
      <c r="G7" s="73" t="s">
        <v>1100</v>
      </c>
      <c r="H7" s="73" t="s">
        <v>1099</v>
      </c>
      <c r="I7" s="73" t="s">
        <v>1100</v>
      </c>
      <c r="J7" s="73" t="s">
        <v>1099</v>
      </c>
      <c r="K7" s="73" t="s">
        <v>1101</v>
      </c>
    </row>
    <row r="8" spans="1:11" x14ac:dyDescent="0.25">
      <c r="A8" s="17" t="s">
        <v>1102</v>
      </c>
      <c r="B8" s="36">
        <v>1558325</v>
      </c>
      <c r="C8" s="36">
        <v>4635400.78</v>
      </c>
      <c r="D8" s="36">
        <v>4725300</v>
      </c>
      <c r="E8" s="36">
        <v>4656119.17</v>
      </c>
      <c r="F8" s="36">
        <v>4274900</v>
      </c>
      <c r="G8" s="36">
        <v>4479211.4700000007</v>
      </c>
      <c r="H8" s="36">
        <v>3300000</v>
      </c>
      <c r="I8" s="36">
        <v>4715434.49</v>
      </c>
      <c r="J8" s="36">
        <v>4480000</v>
      </c>
      <c r="K8" s="36">
        <v>3114714.79</v>
      </c>
    </row>
    <row r="9" spans="1:11" x14ac:dyDescent="0.25">
      <c r="A9" s="17" t="s">
        <v>1103</v>
      </c>
      <c r="B9" s="36">
        <v>3700000</v>
      </c>
      <c r="C9" s="36">
        <v>4127036</v>
      </c>
      <c r="D9" s="36">
        <v>4250000</v>
      </c>
      <c r="E9" s="36">
        <v>4467402.79</v>
      </c>
      <c r="F9" s="36">
        <v>4500000</v>
      </c>
      <c r="G9" s="36">
        <v>4834038.09</v>
      </c>
      <c r="H9" s="36">
        <v>5296300</v>
      </c>
      <c r="I9" s="36">
        <v>5876740.7300000004</v>
      </c>
      <c r="J9" s="36">
        <v>6010635</v>
      </c>
      <c r="K9" s="36">
        <v>2744207.32</v>
      </c>
    </row>
    <row r="10" spans="1:11" s="2" customFormat="1" x14ac:dyDescent="0.25">
      <c r="A10" s="16" t="s">
        <v>1104</v>
      </c>
      <c r="B10" s="36">
        <v>300000</v>
      </c>
      <c r="C10" s="36">
        <v>300000</v>
      </c>
      <c r="D10" s="36">
        <v>250000</v>
      </c>
      <c r="E10" s="36">
        <v>250000</v>
      </c>
      <c r="F10" s="36">
        <v>500000</v>
      </c>
      <c r="G10" s="36">
        <v>333800</v>
      </c>
      <c r="H10" s="36">
        <v>0</v>
      </c>
      <c r="I10" s="36">
        <v>1010373.41</v>
      </c>
      <c r="J10" s="36">
        <v>429000</v>
      </c>
      <c r="K10" s="36">
        <v>0</v>
      </c>
    </row>
    <row r="11" spans="1:11" x14ac:dyDescent="0.25">
      <c r="A11" s="16" t="s">
        <v>1105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165367</v>
      </c>
      <c r="H11" s="36">
        <v>0</v>
      </c>
      <c r="I11" s="36">
        <v>12000</v>
      </c>
      <c r="J11" s="36">
        <v>258000</v>
      </c>
      <c r="K11" s="36">
        <v>1000</v>
      </c>
    </row>
    <row r="12" spans="1:11" x14ac:dyDescent="0.25">
      <c r="A12" s="37" t="s">
        <v>1106</v>
      </c>
      <c r="B12" s="38">
        <f>SUM(B8:B11)</f>
        <v>5558325</v>
      </c>
      <c r="C12" s="38">
        <f t="shared" ref="C12:K12" si="0">SUM(C8:C11)</f>
        <v>9062436.7800000012</v>
      </c>
      <c r="D12" s="38">
        <f t="shared" si="0"/>
        <v>9225300</v>
      </c>
      <c r="E12" s="38">
        <f t="shared" si="0"/>
        <v>9373521.9600000009</v>
      </c>
      <c r="F12" s="38">
        <f t="shared" si="0"/>
        <v>9274900</v>
      </c>
      <c r="G12" s="38">
        <f t="shared" si="0"/>
        <v>9812416.5600000005</v>
      </c>
      <c r="H12" s="38">
        <f t="shared" si="0"/>
        <v>8596300</v>
      </c>
      <c r="I12" s="38">
        <f t="shared" si="0"/>
        <v>11614548.630000001</v>
      </c>
      <c r="J12" s="38">
        <f t="shared" si="0"/>
        <v>11177635</v>
      </c>
      <c r="K12" s="38">
        <f t="shared" si="0"/>
        <v>5859922.1099999994</v>
      </c>
    </row>
    <row r="13" spans="1:11" x14ac:dyDescent="0.25">
      <c r="A13" s="10" t="s">
        <v>1107</v>
      </c>
    </row>
  </sheetData>
  <pageMargins left="0.7" right="0.7" top="0.75" bottom="0.75" header="0.3" footer="0.3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14EB37-EBD3-402B-9D99-5E12EEBAEE16}">
  <dimension ref="A1:G11"/>
  <sheetViews>
    <sheetView zoomScale="85" zoomScaleNormal="85" workbookViewId="0">
      <selection activeCell="A24" sqref="A24"/>
    </sheetView>
  </sheetViews>
  <sheetFormatPr defaultRowHeight="15" x14ac:dyDescent="0.25"/>
  <cols>
    <col min="1" max="1" width="57.85546875" bestFit="1" customWidth="1"/>
    <col min="2" max="2" width="11.42578125" style="2" bestFit="1" customWidth="1"/>
    <col min="3" max="6" width="11.42578125" bestFit="1" customWidth="1"/>
    <col min="7" max="7" width="18.7109375" bestFit="1" customWidth="1"/>
  </cols>
  <sheetData>
    <row r="1" spans="1:7" x14ac:dyDescent="0.25">
      <c r="A1" s="7" t="s">
        <v>1097</v>
      </c>
      <c r="B1" s="7">
        <v>2</v>
      </c>
    </row>
    <row r="2" spans="1:7" x14ac:dyDescent="0.25">
      <c r="A2" s="8" t="s">
        <v>1108</v>
      </c>
      <c r="B2" s="8"/>
    </row>
    <row r="3" spans="1:7" x14ac:dyDescent="0.25">
      <c r="A3" s="7"/>
      <c r="B3" s="8"/>
    </row>
    <row r="4" spans="1:7" x14ac:dyDescent="0.25">
      <c r="A4" s="10" t="str">
        <f>HYPERLINK("#'OBSAH'!A1","Naspäť na obsah")</f>
        <v>Naspäť na obsah</v>
      </c>
      <c r="B4" s="8"/>
    </row>
    <row r="5" spans="1:7" x14ac:dyDescent="0.25">
      <c r="A5" s="1"/>
    </row>
    <row r="6" spans="1:7" s="3" customFormat="1" x14ac:dyDescent="0.25">
      <c r="A6" s="32"/>
      <c r="B6" s="32">
        <v>2017</v>
      </c>
      <c r="C6" s="32">
        <v>2018</v>
      </c>
      <c r="D6" s="32">
        <v>2019</v>
      </c>
      <c r="E6" s="32">
        <v>2020</v>
      </c>
      <c r="F6" s="32" t="s">
        <v>1109</v>
      </c>
      <c r="G6" s="32" t="s">
        <v>1110</v>
      </c>
    </row>
    <row r="7" spans="1:7" x14ac:dyDescent="0.25">
      <c r="A7" s="16" t="s">
        <v>1111</v>
      </c>
      <c r="B7" s="73">
        <v>444746.07</v>
      </c>
      <c r="C7" s="73">
        <v>434714.66</v>
      </c>
      <c r="D7" s="73">
        <v>415279.51</v>
      </c>
      <c r="E7" s="73">
        <v>456548.87</v>
      </c>
      <c r="F7" s="73">
        <v>180700</v>
      </c>
      <c r="G7" s="73">
        <v>79159.570000000007</v>
      </c>
    </row>
    <row r="8" spans="1:7" x14ac:dyDescent="0.25">
      <c r="A8" s="17" t="s">
        <v>1112</v>
      </c>
      <c r="B8" s="36">
        <v>155648.11000000002</v>
      </c>
      <c r="C8" s="36">
        <v>152312.09999999998</v>
      </c>
      <c r="D8" s="36">
        <v>149095.07999999999</v>
      </c>
      <c r="E8" s="36">
        <v>167945.18999999997</v>
      </c>
      <c r="F8" s="36">
        <v>76500</v>
      </c>
      <c r="G8" s="36">
        <v>32541.309999999994</v>
      </c>
    </row>
    <row r="9" spans="1:7" x14ac:dyDescent="0.25">
      <c r="A9" s="17" t="s">
        <v>1113</v>
      </c>
      <c r="B9" s="36">
        <v>1197751.8599999999</v>
      </c>
      <c r="C9" s="36">
        <v>1165470.19</v>
      </c>
      <c r="D9" s="36">
        <v>1245225.08</v>
      </c>
      <c r="E9" s="36">
        <v>1459369.5699999998</v>
      </c>
      <c r="F9" s="36">
        <v>1144241</v>
      </c>
      <c r="G9" s="36">
        <v>505335.25</v>
      </c>
    </row>
    <row r="10" spans="1:7" s="2" customFormat="1" x14ac:dyDescent="0.25">
      <c r="A10" s="37" t="s">
        <v>1114</v>
      </c>
      <c r="B10" s="38">
        <v>1798146.04</v>
      </c>
      <c r="C10" s="38">
        <v>1752496.95</v>
      </c>
      <c r="D10" s="38">
        <v>1809599.67</v>
      </c>
      <c r="E10" s="38">
        <v>2083863.63</v>
      </c>
      <c r="F10" s="38">
        <v>1401441</v>
      </c>
      <c r="G10" s="38">
        <v>617036.13</v>
      </c>
    </row>
    <row r="11" spans="1:7" x14ac:dyDescent="0.25">
      <c r="A11" s="10" t="s">
        <v>1115</v>
      </c>
    </row>
  </sheetData>
  <pageMargins left="0.7" right="0.7" top="0.75" bottom="0.75" header="0.3" footer="0.3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E52312-9D6E-4F64-B740-8DA9312D2C44}">
  <dimension ref="A1:Z37"/>
  <sheetViews>
    <sheetView topLeftCell="A29" zoomScale="85" zoomScaleNormal="85" workbookViewId="0">
      <selection activeCell="A37" sqref="A37"/>
    </sheetView>
  </sheetViews>
  <sheetFormatPr defaultRowHeight="15" x14ac:dyDescent="0.25"/>
  <cols>
    <col min="1" max="1" width="57.85546875" bestFit="1" customWidth="1"/>
    <col min="2" max="2" width="11.42578125" style="2" bestFit="1" customWidth="1"/>
    <col min="3" max="6" width="11.42578125" bestFit="1" customWidth="1"/>
    <col min="7" max="7" width="18.7109375" bestFit="1" customWidth="1"/>
  </cols>
  <sheetData>
    <row r="1" spans="1:26" x14ac:dyDescent="0.25">
      <c r="A1" s="7" t="s">
        <v>1097</v>
      </c>
      <c r="B1" s="77" t="s">
        <v>1116</v>
      </c>
    </row>
    <row r="2" spans="1:26" x14ac:dyDescent="0.25">
      <c r="A2" s="8" t="s">
        <v>1117</v>
      </c>
      <c r="B2" s="8"/>
    </row>
    <row r="3" spans="1:26" x14ac:dyDescent="0.25">
      <c r="A3" s="7"/>
      <c r="B3" s="8"/>
    </row>
    <row r="4" spans="1:26" x14ac:dyDescent="0.25">
      <c r="A4" s="10" t="str">
        <f>HYPERLINK("#'OBSAH'!A1","Naspäť na obsah")</f>
        <v>Naspäť na obsah</v>
      </c>
      <c r="B4" s="8"/>
    </row>
    <row r="5" spans="1:26" x14ac:dyDescent="0.25">
      <c r="A5" s="1"/>
    </row>
    <row r="6" spans="1:26" s="3" customFormat="1" x14ac:dyDescent="0.25">
      <c r="A6" s="32" t="s">
        <v>1118</v>
      </c>
      <c r="B6" s="32">
        <v>2021</v>
      </c>
      <c r="C6" s="32">
        <v>2022</v>
      </c>
      <c r="D6" s="32">
        <v>2023</v>
      </c>
      <c r="E6" s="32">
        <v>2024</v>
      </c>
      <c r="F6" s="32">
        <v>2025</v>
      </c>
      <c r="G6" s="32">
        <v>2026</v>
      </c>
      <c r="H6" s="32">
        <v>2027</v>
      </c>
      <c r="I6" s="32">
        <v>2028</v>
      </c>
      <c r="J6" s="32">
        <v>2029</v>
      </c>
      <c r="K6" s="32">
        <v>2030</v>
      </c>
      <c r="L6" s="32">
        <v>2031</v>
      </c>
      <c r="M6" s="32">
        <v>2032</v>
      </c>
      <c r="N6" s="32">
        <v>2033</v>
      </c>
      <c r="O6" s="32">
        <v>2034</v>
      </c>
      <c r="P6" s="32">
        <v>2035</v>
      </c>
      <c r="Q6" s="32">
        <v>2036</v>
      </c>
      <c r="R6" s="32">
        <v>2037</v>
      </c>
      <c r="S6" s="32">
        <v>2038</v>
      </c>
      <c r="T6" s="32">
        <v>2039</v>
      </c>
      <c r="U6" s="32">
        <v>2040</v>
      </c>
      <c r="V6" s="32">
        <v>2041</v>
      </c>
      <c r="W6" s="32">
        <v>2042</v>
      </c>
      <c r="X6" s="32">
        <v>2043</v>
      </c>
      <c r="Y6" s="32">
        <v>2044</v>
      </c>
      <c r="Z6" s="32">
        <v>2045</v>
      </c>
    </row>
    <row r="7" spans="1:26" x14ac:dyDescent="0.25">
      <c r="A7" s="40" t="s">
        <v>283</v>
      </c>
      <c r="B7" s="73"/>
      <c r="C7" s="73"/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  <c r="O7" s="73"/>
      <c r="P7" s="73"/>
      <c r="Q7" s="73"/>
      <c r="R7" s="73"/>
      <c r="S7" s="73"/>
      <c r="T7" s="73"/>
      <c r="U7" s="73"/>
      <c r="V7" s="73"/>
      <c r="W7" s="73"/>
      <c r="X7" s="73"/>
      <c r="Y7" s="73"/>
      <c r="Z7" s="73"/>
    </row>
    <row r="8" spans="1:26" x14ac:dyDescent="0.25">
      <c r="A8" s="16" t="s">
        <v>1119</v>
      </c>
      <c r="B8" s="36"/>
      <c r="C8" s="36">
        <v>1033</v>
      </c>
      <c r="D8" s="36">
        <v>1033</v>
      </c>
      <c r="E8" s="36">
        <v>1033</v>
      </c>
      <c r="F8" s="36">
        <v>1033</v>
      </c>
      <c r="G8" s="36">
        <v>1033</v>
      </c>
      <c r="H8" s="36">
        <v>1033</v>
      </c>
      <c r="I8" s="36">
        <v>1033</v>
      </c>
      <c r="J8" s="36">
        <v>1033</v>
      </c>
      <c r="K8" s="36">
        <v>1033</v>
      </c>
      <c r="L8" s="36">
        <v>1033</v>
      </c>
      <c r="M8" s="36">
        <v>1033</v>
      </c>
      <c r="N8" s="36">
        <v>1033</v>
      </c>
      <c r="O8" s="36">
        <v>1033</v>
      </c>
      <c r="P8" s="36">
        <v>1033</v>
      </c>
      <c r="Q8" s="36">
        <v>1033</v>
      </c>
      <c r="R8" s="36">
        <v>1033</v>
      </c>
      <c r="S8" s="36">
        <v>1033</v>
      </c>
      <c r="T8" s="36">
        <v>1033</v>
      </c>
      <c r="U8" s="36">
        <v>1033</v>
      </c>
      <c r="V8" s="36">
        <v>1033</v>
      </c>
      <c r="W8" s="36">
        <v>1033</v>
      </c>
      <c r="X8" s="36">
        <v>1033</v>
      </c>
      <c r="Y8" s="36">
        <v>1033</v>
      </c>
      <c r="Z8" s="36">
        <v>1033</v>
      </c>
    </row>
    <row r="9" spans="1:26" x14ac:dyDescent="0.25">
      <c r="A9" s="16" t="s">
        <v>285</v>
      </c>
      <c r="B9" s="36">
        <v>5058</v>
      </c>
      <c r="C9" s="36">
        <v>4025</v>
      </c>
      <c r="D9" s="36">
        <v>2992</v>
      </c>
      <c r="E9" s="36">
        <v>1959</v>
      </c>
      <c r="F9" s="36">
        <v>926</v>
      </c>
      <c r="G9" s="36">
        <v>0</v>
      </c>
      <c r="H9" s="36">
        <v>0</v>
      </c>
      <c r="I9" s="36">
        <v>0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  <c r="O9" s="36">
        <v>0</v>
      </c>
      <c r="P9" s="36">
        <v>0</v>
      </c>
      <c r="Q9" s="36">
        <v>0</v>
      </c>
      <c r="R9" s="36">
        <v>0</v>
      </c>
      <c r="S9" s="36">
        <v>0</v>
      </c>
      <c r="T9" s="36">
        <v>0</v>
      </c>
      <c r="U9" s="36">
        <v>0</v>
      </c>
      <c r="V9" s="36">
        <v>0</v>
      </c>
      <c r="W9" s="36">
        <v>0</v>
      </c>
      <c r="X9" s="36">
        <v>0</v>
      </c>
      <c r="Y9" s="36">
        <v>0</v>
      </c>
      <c r="Z9" s="36">
        <v>0</v>
      </c>
    </row>
    <row r="10" spans="1:26" s="2" customFormat="1" x14ac:dyDescent="0.25">
      <c r="A10" s="16" t="s">
        <v>1120</v>
      </c>
      <c r="B10" s="36">
        <v>2058</v>
      </c>
      <c r="C10" s="36">
        <v>2058</v>
      </c>
      <c r="D10" s="36">
        <v>2058</v>
      </c>
      <c r="E10" s="36">
        <v>2058</v>
      </c>
      <c r="F10" s="36">
        <v>2058</v>
      </c>
      <c r="G10" s="36">
        <v>1951</v>
      </c>
      <c r="H10" s="36">
        <v>918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  <c r="O10" s="36">
        <v>0</v>
      </c>
      <c r="P10" s="36">
        <v>0</v>
      </c>
      <c r="Q10" s="36">
        <v>0</v>
      </c>
      <c r="R10" s="36">
        <v>0</v>
      </c>
      <c r="S10" s="36">
        <v>0</v>
      </c>
      <c r="T10" s="36">
        <v>0</v>
      </c>
      <c r="U10" s="36">
        <v>0</v>
      </c>
      <c r="V10" s="36">
        <v>0</v>
      </c>
      <c r="W10" s="36">
        <v>0</v>
      </c>
      <c r="X10" s="36">
        <v>0</v>
      </c>
      <c r="Y10" s="36">
        <v>0</v>
      </c>
      <c r="Z10" s="36">
        <v>0</v>
      </c>
    </row>
    <row r="11" spans="1:26" x14ac:dyDescent="0.25">
      <c r="A11" s="16" t="s">
        <v>1121</v>
      </c>
      <c r="B11" s="36">
        <v>485</v>
      </c>
      <c r="C11" s="36">
        <v>485</v>
      </c>
      <c r="D11" s="36">
        <v>485</v>
      </c>
      <c r="E11" s="36">
        <v>485</v>
      </c>
      <c r="F11" s="36">
        <v>485</v>
      </c>
      <c r="G11" s="36">
        <v>485</v>
      </c>
      <c r="H11" s="36">
        <v>485</v>
      </c>
      <c r="I11" s="36">
        <v>370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  <c r="O11" s="36">
        <v>0</v>
      </c>
      <c r="P11" s="36">
        <v>0</v>
      </c>
      <c r="Q11" s="36">
        <v>0</v>
      </c>
      <c r="R11" s="36">
        <v>0</v>
      </c>
      <c r="S11" s="36">
        <v>0</v>
      </c>
      <c r="T11" s="36">
        <v>0</v>
      </c>
      <c r="U11" s="36">
        <v>0</v>
      </c>
      <c r="V11" s="36">
        <v>0</v>
      </c>
      <c r="W11" s="36">
        <v>0</v>
      </c>
      <c r="X11" s="36">
        <v>0</v>
      </c>
      <c r="Y11" s="36">
        <v>0</v>
      </c>
      <c r="Z11" s="36">
        <v>0</v>
      </c>
    </row>
    <row r="12" spans="1:26" x14ac:dyDescent="0.25">
      <c r="A12" s="37" t="s">
        <v>1122</v>
      </c>
      <c r="B12" s="38"/>
      <c r="C12" s="38">
        <v>0</v>
      </c>
      <c r="D12" s="38">
        <v>0</v>
      </c>
      <c r="E12" s="38">
        <v>0</v>
      </c>
      <c r="F12" s="38">
        <v>0</v>
      </c>
      <c r="G12" s="38">
        <v>0</v>
      </c>
      <c r="H12" s="38">
        <v>0</v>
      </c>
      <c r="I12" s="38">
        <v>0</v>
      </c>
      <c r="J12" s="38">
        <v>663</v>
      </c>
      <c r="K12" s="38">
        <v>1696</v>
      </c>
      <c r="L12" s="38">
        <v>2729</v>
      </c>
      <c r="M12" s="38">
        <v>3762</v>
      </c>
      <c r="N12" s="38">
        <v>4795</v>
      </c>
      <c r="O12" s="38">
        <v>5828</v>
      </c>
      <c r="P12" s="38">
        <v>6861</v>
      </c>
      <c r="Q12" s="38">
        <v>7894</v>
      </c>
      <c r="R12" s="38">
        <v>8927</v>
      </c>
      <c r="S12" s="38">
        <v>9960</v>
      </c>
      <c r="T12" s="38">
        <v>10993</v>
      </c>
      <c r="U12" s="38">
        <v>12026</v>
      </c>
      <c r="V12" s="38">
        <v>13059</v>
      </c>
      <c r="W12" s="38">
        <v>14092</v>
      </c>
      <c r="X12" s="38">
        <v>15125</v>
      </c>
      <c r="Y12" s="38">
        <v>16158</v>
      </c>
      <c r="Z12" s="38">
        <v>17191</v>
      </c>
    </row>
    <row r="13" spans="1:26" x14ac:dyDescent="0.25">
      <c r="A13" s="16"/>
      <c r="B13" s="36"/>
      <c r="C13" s="36"/>
      <c r="D13" s="36"/>
      <c r="E13" s="36"/>
      <c r="F13" s="36"/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</row>
    <row r="14" spans="1:26" x14ac:dyDescent="0.25">
      <c r="A14" s="40" t="s">
        <v>284</v>
      </c>
      <c r="B14" s="36"/>
      <c r="C14" s="36"/>
      <c r="D14" s="36"/>
      <c r="E14" s="36"/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</row>
    <row r="15" spans="1:26" x14ac:dyDescent="0.25">
      <c r="A15" s="16" t="s">
        <v>1119</v>
      </c>
      <c r="B15" s="36"/>
      <c r="C15" s="36">
        <v>1621</v>
      </c>
      <c r="D15" s="36">
        <v>1621</v>
      </c>
      <c r="E15" s="36">
        <v>1621</v>
      </c>
      <c r="F15" s="36">
        <v>1621</v>
      </c>
      <c r="G15" s="36">
        <v>1621</v>
      </c>
      <c r="H15" s="36">
        <v>1621</v>
      </c>
      <c r="I15" s="36">
        <v>1621</v>
      </c>
      <c r="J15" s="36">
        <v>1621</v>
      </c>
      <c r="K15" s="36">
        <v>1621</v>
      </c>
      <c r="L15" s="36">
        <v>1621</v>
      </c>
      <c r="M15" s="36">
        <v>1621</v>
      </c>
      <c r="N15" s="36">
        <v>1621</v>
      </c>
      <c r="O15" s="36">
        <v>1621</v>
      </c>
      <c r="P15" s="36">
        <v>1621</v>
      </c>
      <c r="Q15" s="36">
        <v>1621</v>
      </c>
      <c r="R15" s="36">
        <v>1621</v>
      </c>
      <c r="S15" s="36">
        <v>1621</v>
      </c>
      <c r="T15" s="36">
        <v>1621</v>
      </c>
      <c r="U15" s="36">
        <v>1621</v>
      </c>
      <c r="V15" s="36">
        <v>1621</v>
      </c>
      <c r="W15" s="36">
        <v>1621</v>
      </c>
      <c r="X15" s="36">
        <v>1621</v>
      </c>
      <c r="Y15" s="36">
        <v>1621</v>
      </c>
      <c r="Z15" s="36">
        <v>1621</v>
      </c>
    </row>
    <row r="16" spans="1:26" x14ac:dyDescent="0.25">
      <c r="A16" s="16" t="s">
        <v>285</v>
      </c>
      <c r="B16" s="36">
        <v>1564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  <c r="O16" s="36">
        <v>0</v>
      </c>
      <c r="P16" s="36">
        <v>0</v>
      </c>
      <c r="Q16" s="36">
        <v>0</v>
      </c>
      <c r="R16" s="36">
        <v>0</v>
      </c>
      <c r="S16" s="36">
        <v>0</v>
      </c>
      <c r="T16" s="36">
        <v>0</v>
      </c>
      <c r="U16" s="36">
        <v>0</v>
      </c>
      <c r="V16" s="36">
        <v>0</v>
      </c>
      <c r="W16" s="36">
        <v>0</v>
      </c>
      <c r="X16" s="36">
        <v>0</v>
      </c>
      <c r="Y16" s="36">
        <v>0</v>
      </c>
      <c r="Z16" s="36">
        <v>0</v>
      </c>
    </row>
    <row r="17" spans="1:26" x14ac:dyDescent="0.25">
      <c r="A17" s="16" t="s">
        <v>1120</v>
      </c>
      <c r="B17" s="36">
        <v>4707</v>
      </c>
      <c r="C17" s="36">
        <v>4650</v>
      </c>
      <c r="D17" s="36">
        <v>3029</v>
      </c>
      <c r="E17" s="36">
        <v>1408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  <c r="O17" s="36">
        <v>0</v>
      </c>
      <c r="P17" s="36">
        <v>0</v>
      </c>
      <c r="Q17" s="36">
        <v>0</v>
      </c>
      <c r="R17" s="36">
        <v>0</v>
      </c>
      <c r="S17" s="36">
        <v>0</v>
      </c>
      <c r="T17" s="36">
        <v>0</v>
      </c>
      <c r="U17" s="36">
        <v>0</v>
      </c>
      <c r="V17" s="36">
        <v>0</v>
      </c>
      <c r="W17" s="36">
        <v>0</v>
      </c>
      <c r="X17" s="36">
        <v>0</v>
      </c>
      <c r="Y17" s="36">
        <v>0</v>
      </c>
      <c r="Z17" s="36">
        <v>0</v>
      </c>
    </row>
    <row r="18" spans="1:26" x14ac:dyDescent="0.25">
      <c r="A18" s="16" t="s">
        <v>1121</v>
      </c>
      <c r="B18" s="36">
        <v>8121</v>
      </c>
      <c r="C18" s="36">
        <v>8121</v>
      </c>
      <c r="D18" s="36">
        <v>8121</v>
      </c>
      <c r="E18" s="36">
        <v>8121</v>
      </c>
      <c r="F18" s="36">
        <v>7908</v>
      </c>
      <c r="G18" s="36">
        <v>6287</v>
      </c>
      <c r="H18" s="36">
        <v>4666</v>
      </c>
      <c r="I18" s="36">
        <v>3045</v>
      </c>
      <c r="J18" s="36">
        <v>1424</v>
      </c>
      <c r="K18" s="36">
        <v>0</v>
      </c>
      <c r="L18" s="36">
        <v>0</v>
      </c>
      <c r="M18" s="36">
        <v>0</v>
      </c>
      <c r="N18" s="36">
        <v>0</v>
      </c>
      <c r="O18" s="36">
        <v>0</v>
      </c>
      <c r="P18" s="36">
        <v>0</v>
      </c>
      <c r="Q18" s="36">
        <v>0</v>
      </c>
      <c r="R18" s="36">
        <v>0</v>
      </c>
      <c r="S18" s="36">
        <v>0</v>
      </c>
      <c r="T18" s="36">
        <v>0</v>
      </c>
      <c r="U18" s="36">
        <v>0</v>
      </c>
      <c r="V18" s="36">
        <v>0</v>
      </c>
      <c r="W18" s="36">
        <v>0</v>
      </c>
      <c r="X18" s="36">
        <v>0</v>
      </c>
      <c r="Y18" s="36">
        <v>0</v>
      </c>
      <c r="Z18" s="36">
        <v>0</v>
      </c>
    </row>
    <row r="19" spans="1:26" x14ac:dyDescent="0.25">
      <c r="A19" s="37" t="s">
        <v>1122</v>
      </c>
      <c r="B19" s="38"/>
      <c r="C19" s="38">
        <v>0</v>
      </c>
      <c r="D19" s="38">
        <v>0</v>
      </c>
      <c r="E19" s="38">
        <v>0</v>
      </c>
      <c r="F19" s="38">
        <v>0</v>
      </c>
      <c r="G19" s="38">
        <v>0</v>
      </c>
      <c r="H19" s="38">
        <v>0</v>
      </c>
      <c r="I19" s="38">
        <v>0</v>
      </c>
      <c r="J19" s="38">
        <v>0</v>
      </c>
      <c r="K19" s="38">
        <v>197</v>
      </c>
      <c r="L19" s="38">
        <v>1818</v>
      </c>
      <c r="M19" s="38">
        <v>3439</v>
      </c>
      <c r="N19" s="38">
        <v>5060</v>
      </c>
      <c r="O19" s="38">
        <v>6681</v>
      </c>
      <c r="P19" s="38">
        <v>8302</v>
      </c>
      <c r="Q19" s="38">
        <v>9923</v>
      </c>
      <c r="R19" s="38">
        <v>11544</v>
      </c>
      <c r="S19" s="38">
        <v>13165</v>
      </c>
      <c r="T19" s="38">
        <v>14786</v>
      </c>
      <c r="U19" s="38">
        <v>16407</v>
      </c>
      <c r="V19" s="38">
        <v>18028</v>
      </c>
      <c r="W19" s="38">
        <v>19649</v>
      </c>
      <c r="X19" s="38">
        <v>21270</v>
      </c>
      <c r="Y19" s="38">
        <v>22891</v>
      </c>
      <c r="Z19" s="38">
        <v>24512</v>
      </c>
    </row>
    <row r="22" spans="1:26" x14ac:dyDescent="0.25">
      <c r="A22" s="32" t="s">
        <v>1123</v>
      </c>
      <c r="B22" s="32">
        <v>2021</v>
      </c>
      <c r="C22" s="32">
        <v>2022</v>
      </c>
      <c r="D22" s="32">
        <v>2023</v>
      </c>
      <c r="E22" s="32">
        <v>2024</v>
      </c>
      <c r="F22" s="32">
        <v>2025</v>
      </c>
      <c r="G22" s="32">
        <v>2026</v>
      </c>
      <c r="H22" s="32">
        <v>2027</v>
      </c>
      <c r="I22" s="32">
        <v>2028</v>
      </c>
      <c r="J22" s="32">
        <v>2029</v>
      </c>
      <c r="K22" s="32">
        <v>2030</v>
      </c>
      <c r="L22" s="32">
        <v>2031</v>
      </c>
      <c r="M22" s="32">
        <v>2032</v>
      </c>
      <c r="N22" s="32">
        <v>2033</v>
      </c>
      <c r="O22" s="32">
        <v>2034</v>
      </c>
      <c r="P22" s="32">
        <v>2035</v>
      </c>
      <c r="Q22" s="32">
        <v>2036</v>
      </c>
      <c r="R22" s="32">
        <v>2037</v>
      </c>
      <c r="S22" s="32">
        <v>2038</v>
      </c>
      <c r="T22" s="32">
        <v>2039</v>
      </c>
      <c r="U22" s="32">
        <v>2040</v>
      </c>
      <c r="V22" s="32">
        <v>2041</v>
      </c>
      <c r="W22" s="32">
        <v>2042</v>
      </c>
      <c r="X22" s="32">
        <v>2043</v>
      </c>
      <c r="Y22" s="32">
        <v>2044</v>
      </c>
      <c r="Z22" s="32">
        <v>2045</v>
      </c>
    </row>
    <row r="23" spans="1:26" x14ac:dyDescent="0.25">
      <c r="A23" s="40" t="s">
        <v>283</v>
      </c>
      <c r="B23" s="73"/>
      <c r="C23" s="73"/>
      <c r="D23" s="73"/>
      <c r="E23" s="73"/>
      <c r="F23" s="73"/>
      <c r="G23" s="73"/>
      <c r="H23" s="73"/>
      <c r="I23" s="73"/>
      <c r="J23" s="73"/>
      <c r="K23" s="73"/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</row>
    <row r="24" spans="1:26" x14ac:dyDescent="0.25">
      <c r="A24" s="16" t="s">
        <v>1119</v>
      </c>
      <c r="B24" s="36"/>
      <c r="C24" s="36">
        <v>445</v>
      </c>
      <c r="D24" s="36">
        <v>445</v>
      </c>
      <c r="E24" s="36">
        <v>445</v>
      </c>
      <c r="F24" s="36">
        <v>445</v>
      </c>
      <c r="G24" s="36">
        <v>445</v>
      </c>
      <c r="H24" s="36">
        <v>445</v>
      </c>
      <c r="I24" s="36">
        <v>445</v>
      </c>
      <c r="J24" s="36">
        <v>445</v>
      </c>
      <c r="K24" s="36">
        <v>445</v>
      </c>
      <c r="L24" s="36">
        <v>445</v>
      </c>
      <c r="M24" s="36">
        <v>445</v>
      </c>
      <c r="N24" s="36">
        <v>445</v>
      </c>
      <c r="O24" s="36">
        <v>445</v>
      </c>
      <c r="P24" s="36">
        <v>445</v>
      </c>
      <c r="Q24" s="36">
        <v>445</v>
      </c>
      <c r="R24" s="36">
        <v>445</v>
      </c>
      <c r="S24" s="36">
        <v>445</v>
      </c>
      <c r="T24" s="36">
        <v>445</v>
      </c>
      <c r="U24" s="36">
        <v>445</v>
      </c>
      <c r="V24" s="36">
        <v>445</v>
      </c>
      <c r="W24" s="36">
        <v>445</v>
      </c>
      <c r="X24" s="36">
        <v>445</v>
      </c>
      <c r="Y24" s="36">
        <v>445</v>
      </c>
      <c r="Z24" s="36">
        <v>445</v>
      </c>
    </row>
    <row r="25" spans="1:26" x14ac:dyDescent="0.25">
      <c r="A25" s="16" t="s">
        <v>285</v>
      </c>
      <c r="B25" s="36">
        <v>5058</v>
      </c>
      <c r="C25" s="36">
        <v>4613</v>
      </c>
      <c r="D25" s="36">
        <v>4168</v>
      </c>
      <c r="E25" s="36">
        <v>3723</v>
      </c>
      <c r="F25" s="36">
        <v>3278</v>
      </c>
      <c r="G25" s="36">
        <v>2833</v>
      </c>
      <c r="H25" s="36">
        <v>2388</v>
      </c>
      <c r="I25" s="36">
        <v>1943</v>
      </c>
      <c r="J25" s="36">
        <v>1498</v>
      </c>
      <c r="K25" s="36">
        <v>1053</v>
      </c>
      <c r="L25" s="36">
        <v>608</v>
      </c>
      <c r="M25" s="36">
        <v>163</v>
      </c>
      <c r="N25" s="36">
        <v>0</v>
      </c>
      <c r="O25" s="36">
        <v>0</v>
      </c>
      <c r="P25" s="36">
        <v>0</v>
      </c>
      <c r="Q25" s="36">
        <v>0</v>
      </c>
      <c r="R25" s="36">
        <v>0</v>
      </c>
      <c r="S25" s="36">
        <v>0</v>
      </c>
      <c r="T25" s="36">
        <v>0</v>
      </c>
      <c r="U25" s="36">
        <v>0</v>
      </c>
      <c r="V25" s="36">
        <v>0</v>
      </c>
      <c r="W25" s="36">
        <v>0</v>
      </c>
      <c r="X25" s="36">
        <v>0</v>
      </c>
      <c r="Y25" s="36">
        <v>0</v>
      </c>
      <c r="Z25" s="36">
        <v>0</v>
      </c>
    </row>
    <row r="26" spans="1:26" x14ac:dyDescent="0.25">
      <c r="A26" s="16" t="s">
        <v>1120</v>
      </c>
      <c r="B26" s="36">
        <v>2058</v>
      </c>
      <c r="C26" s="36">
        <v>2058</v>
      </c>
      <c r="D26" s="36">
        <v>2058</v>
      </c>
      <c r="E26" s="36">
        <v>2058</v>
      </c>
      <c r="F26" s="36">
        <v>2058</v>
      </c>
      <c r="G26" s="36">
        <v>2058</v>
      </c>
      <c r="H26" s="36">
        <v>2058</v>
      </c>
      <c r="I26" s="36">
        <v>2058</v>
      </c>
      <c r="J26" s="36">
        <v>2058</v>
      </c>
      <c r="K26" s="36">
        <v>2058</v>
      </c>
      <c r="L26" s="36">
        <v>2058</v>
      </c>
      <c r="M26" s="36">
        <v>2058</v>
      </c>
      <c r="N26" s="36">
        <v>1776</v>
      </c>
      <c r="O26" s="36">
        <v>1331</v>
      </c>
      <c r="P26" s="36">
        <v>886</v>
      </c>
      <c r="Q26" s="36">
        <v>441</v>
      </c>
      <c r="R26" s="36">
        <v>0</v>
      </c>
      <c r="S26" s="36">
        <v>0</v>
      </c>
      <c r="T26" s="36">
        <v>0</v>
      </c>
      <c r="U26" s="36">
        <v>0</v>
      </c>
      <c r="V26" s="36">
        <v>0</v>
      </c>
      <c r="W26" s="36">
        <v>0</v>
      </c>
      <c r="X26" s="36">
        <v>0</v>
      </c>
      <c r="Y26" s="36">
        <v>0</v>
      </c>
      <c r="Z26" s="36">
        <v>0</v>
      </c>
    </row>
    <row r="27" spans="1:26" x14ac:dyDescent="0.25">
      <c r="A27" s="16" t="s">
        <v>1121</v>
      </c>
      <c r="B27" s="36">
        <v>485</v>
      </c>
      <c r="C27" s="36">
        <v>485</v>
      </c>
      <c r="D27" s="36">
        <v>485</v>
      </c>
      <c r="E27" s="36">
        <v>485</v>
      </c>
      <c r="F27" s="36">
        <v>485</v>
      </c>
      <c r="G27" s="36">
        <v>485</v>
      </c>
      <c r="H27" s="36">
        <v>485</v>
      </c>
      <c r="I27" s="36">
        <v>485</v>
      </c>
      <c r="J27" s="36">
        <v>485</v>
      </c>
      <c r="K27" s="36">
        <v>485</v>
      </c>
      <c r="L27" s="36">
        <v>485</v>
      </c>
      <c r="M27" s="36">
        <v>485</v>
      </c>
      <c r="N27" s="36">
        <v>485</v>
      </c>
      <c r="O27" s="36">
        <v>485</v>
      </c>
      <c r="P27" s="36">
        <v>485</v>
      </c>
      <c r="Q27" s="36">
        <v>485</v>
      </c>
      <c r="R27" s="36">
        <v>481</v>
      </c>
      <c r="S27" s="36">
        <v>36</v>
      </c>
      <c r="T27" s="36">
        <v>0</v>
      </c>
      <c r="U27" s="36">
        <v>0</v>
      </c>
      <c r="V27" s="36">
        <v>0</v>
      </c>
      <c r="W27" s="36">
        <v>0</v>
      </c>
      <c r="X27" s="36">
        <v>0</v>
      </c>
      <c r="Y27" s="36">
        <v>0</v>
      </c>
      <c r="Z27" s="36">
        <v>0</v>
      </c>
    </row>
    <row r="28" spans="1:26" x14ac:dyDescent="0.25">
      <c r="A28" s="37" t="s">
        <v>1122</v>
      </c>
      <c r="B28" s="38"/>
      <c r="C28" s="38">
        <v>0</v>
      </c>
      <c r="D28" s="38">
        <v>0</v>
      </c>
      <c r="E28" s="38">
        <v>0</v>
      </c>
      <c r="F28" s="38">
        <v>0</v>
      </c>
      <c r="G28" s="38">
        <v>0</v>
      </c>
      <c r="H28" s="38">
        <v>0</v>
      </c>
      <c r="I28" s="38">
        <v>0</v>
      </c>
      <c r="J28" s="38">
        <v>0</v>
      </c>
      <c r="K28" s="38">
        <v>0</v>
      </c>
      <c r="L28" s="38">
        <v>0</v>
      </c>
      <c r="M28" s="38">
        <v>0</v>
      </c>
      <c r="N28" s="38">
        <v>0</v>
      </c>
      <c r="O28" s="38">
        <v>0</v>
      </c>
      <c r="P28" s="38">
        <v>0</v>
      </c>
      <c r="Q28" s="38">
        <v>0</v>
      </c>
      <c r="R28" s="38">
        <v>0</v>
      </c>
      <c r="S28" s="38">
        <v>0</v>
      </c>
      <c r="T28" s="38">
        <v>409</v>
      </c>
      <c r="U28" s="38">
        <v>854</v>
      </c>
      <c r="V28" s="38">
        <v>1299</v>
      </c>
      <c r="W28" s="38">
        <v>1744</v>
      </c>
      <c r="X28" s="38">
        <v>2189</v>
      </c>
      <c r="Y28" s="38">
        <v>2634</v>
      </c>
      <c r="Z28" s="38">
        <v>3079</v>
      </c>
    </row>
    <row r="29" spans="1:26" x14ac:dyDescent="0.25">
      <c r="A29" s="16"/>
      <c r="B29" s="36"/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</row>
    <row r="30" spans="1:26" x14ac:dyDescent="0.25">
      <c r="A30" s="40" t="s">
        <v>284</v>
      </c>
      <c r="B30" s="36"/>
      <c r="C30" s="36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</row>
    <row r="31" spans="1:26" x14ac:dyDescent="0.25">
      <c r="A31" s="16" t="s">
        <v>1119</v>
      </c>
      <c r="B31" s="36"/>
      <c r="C31" s="36">
        <v>1247</v>
      </c>
      <c r="D31" s="36">
        <v>1247</v>
      </c>
      <c r="E31" s="36">
        <v>1247</v>
      </c>
      <c r="F31" s="36">
        <v>1247</v>
      </c>
      <c r="G31" s="36">
        <v>1247</v>
      </c>
      <c r="H31" s="36">
        <v>1247</v>
      </c>
      <c r="I31" s="36">
        <v>1247</v>
      </c>
      <c r="J31" s="36">
        <v>1247</v>
      </c>
      <c r="K31" s="36">
        <v>1247</v>
      </c>
      <c r="L31" s="36">
        <v>1247</v>
      </c>
      <c r="M31" s="36">
        <v>1247</v>
      </c>
      <c r="N31" s="36">
        <v>1247</v>
      </c>
      <c r="O31" s="36">
        <v>1247</v>
      </c>
      <c r="P31" s="36">
        <v>1247</v>
      </c>
      <c r="Q31" s="36">
        <v>1247</v>
      </c>
      <c r="R31" s="36">
        <v>1247</v>
      </c>
      <c r="S31" s="36">
        <v>1247</v>
      </c>
      <c r="T31" s="36">
        <v>1247</v>
      </c>
      <c r="U31" s="36">
        <v>1247</v>
      </c>
      <c r="V31" s="36">
        <v>1247</v>
      </c>
      <c r="W31" s="36">
        <v>1247</v>
      </c>
      <c r="X31" s="36">
        <v>1247</v>
      </c>
      <c r="Y31" s="36">
        <v>1247</v>
      </c>
      <c r="Z31" s="36">
        <v>1247</v>
      </c>
    </row>
    <row r="32" spans="1:26" x14ac:dyDescent="0.25">
      <c r="A32" s="16" t="s">
        <v>285</v>
      </c>
      <c r="B32" s="36">
        <v>1564</v>
      </c>
      <c r="C32" s="36">
        <v>317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  <c r="O32" s="36">
        <v>0</v>
      </c>
      <c r="P32" s="36">
        <v>0</v>
      </c>
      <c r="Q32" s="36">
        <v>0</v>
      </c>
      <c r="R32" s="36">
        <v>0</v>
      </c>
      <c r="S32" s="36">
        <v>0</v>
      </c>
      <c r="T32" s="36">
        <v>0</v>
      </c>
      <c r="U32" s="36">
        <v>0</v>
      </c>
      <c r="V32" s="36">
        <v>0</v>
      </c>
      <c r="W32" s="36">
        <v>0</v>
      </c>
      <c r="X32" s="36">
        <v>0</v>
      </c>
      <c r="Y32" s="36">
        <v>0</v>
      </c>
      <c r="Z32" s="36">
        <v>0</v>
      </c>
    </row>
    <row r="33" spans="1:26" x14ac:dyDescent="0.25">
      <c r="A33" s="16" t="s">
        <v>1120</v>
      </c>
      <c r="B33" s="36">
        <v>4707</v>
      </c>
      <c r="C33" s="36">
        <v>4707</v>
      </c>
      <c r="D33" s="36">
        <v>3777</v>
      </c>
      <c r="E33" s="36">
        <v>2530</v>
      </c>
      <c r="F33" s="36">
        <v>1283</v>
      </c>
      <c r="G33" s="36">
        <v>36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  <c r="O33" s="36">
        <v>0</v>
      </c>
      <c r="P33" s="36">
        <v>0</v>
      </c>
      <c r="Q33" s="36">
        <v>0</v>
      </c>
      <c r="R33" s="36">
        <v>0</v>
      </c>
      <c r="S33" s="36">
        <v>0</v>
      </c>
      <c r="T33" s="36">
        <v>0</v>
      </c>
      <c r="U33" s="36">
        <v>0</v>
      </c>
      <c r="V33" s="36">
        <v>0</v>
      </c>
      <c r="W33" s="36">
        <v>0</v>
      </c>
      <c r="X33" s="36">
        <v>0</v>
      </c>
      <c r="Y33" s="36">
        <v>0</v>
      </c>
      <c r="Z33" s="36">
        <v>0</v>
      </c>
    </row>
    <row r="34" spans="1:26" x14ac:dyDescent="0.25">
      <c r="A34" s="16" t="s">
        <v>1121</v>
      </c>
      <c r="B34" s="36">
        <v>8121</v>
      </c>
      <c r="C34" s="36">
        <v>8121</v>
      </c>
      <c r="D34" s="36">
        <v>8121</v>
      </c>
      <c r="E34" s="36">
        <v>8121</v>
      </c>
      <c r="F34" s="36">
        <v>8121</v>
      </c>
      <c r="G34" s="36">
        <v>8121</v>
      </c>
      <c r="H34" s="36">
        <v>6910</v>
      </c>
      <c r="I34" s="36">
        <v>5663</v>
      </c>
      <c r="J34" s="36">
        <v>4416</v>
      </c>
      <c r="K34" s="36">
        <v>3169</v>
      </c>
      <c r="L34" s="36">
        <v>1922</v>
      </c>
      <c r="M34" s="36">
        <v>675</v>
      </c>
      <c r="N34" s="36">
        <v>0</v>
      </c>
      <c r="O34" s="36">
        <v>0</v>
      </c>
      <c r="P34" s="36">
        <v>0</v>
      </c>
      <c r="Q34" s="36">
        <v>0</v>
      </c>
      <c r="R34" s="36">
        <v>0</v>
      </c>
      <c r="S34" s="36">
        <v>0</v>
      </c>
      <c r="T34" s="36">
        <v>0</v>
      </c>
      <c r="U34" s="36">
        <v>0</v>
      </c>
      <c r="V34" s="36">
        <v>0</v>
      </c>
      <c r="W34" s="36">
        <v>0</v>
      </c>
      <c r="X34" s="36">
        <v>0</v>
      </c>
      <c r="Y34" s="36">
        <v>0</v>
      </c>
      <c r="Z34" s="36">
        <v>0</v>
      </c>
    </row>
    <row r="35" spans="1:26" x14ac:dyDescent="0.25">
      <c r="A35" s="37" t="s">
        <v>1122</v>
      </c>
      <c r="B35" s="38"/>
      <c r="C35" s="38">
        <v>0</v>
      </c>
      <c r="D35" s="38">
        <v>0</v>
      </c>
      <c r="E35" s="38">
        <v>0</v>
      </c>
      <c r="F35" s="38">
        <v>0</v>
      </c>
      <c r="G35" s="38">
        <v>0</v>
      </c>
      <c r="H35" s="38">
        <v>0</v>
      </c>
      <c r="I35" s="38">
        <v>0</v>
      </c>
      <c r="J35" s="38">
        <v>0</v>
      </c>
      <c r="K35" s="38">
        <v>0</v>
      </c>
      <c r="L35" s="38">
        <v>0</v>
      </c>
      <c r="M35" s="38">
        <v>0</v>
      </c>
      <c r="N35" s="38">
        <v>572</v>
      </c>
      <c r="O35" s="38">
        <v>1819</v>
      </c>
      <c r="P35" s="38">
        <v>3066</v>
      </c>
      <c r="Q35" s="38">
        <v>4313</v>
      </c>
      <c r="R35" s="38">
        <v>5560</v>
      </c>
      <c r="S35" s="38">
        <v>6807</v>
      </c>
      <c r="T35" s="38">
        <v>8054</v>
      </c>
      <c r="U35" s="38">
        <v>9301</v>
      </c>
      <c r="V35" s="38">
        <v>10548</v>
      </c>
      <c r="W35" s="38">
        <v>11795</v>
      </c>
      <c r="X35" s="38">
        <v>13042</v>
      </c>
      <c r="Y35" s="38">
        <v>14289</v>
      </c>
      <c r="Z35" s="38">
        <v>15536</v>
      </c>
    </row>
    <row r="37" spans="1:26" x14ac:dyDescent="0.25">
      <c r="A37" s="10" t="s">
        <v>96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FB28B5-B1BF-48A5-970E-D302ECFBA859}">
  <dimension ref="A1:B14"/>
  <sheetViews>
    <sheetView workbookViewId="0">
      <selection activeCell="A14" sqref="A14"/>
    </sheetView>
  </sheetViews>
  <sheetFormatPr defaultRowHeight="14.25" x14ac:dyDescent="0.2"/>
  <cols>
    <col min="1" max="1" width="11.28515625" style="8" customWidth="1"/>
    <col min="2" max="2" width="92.85546875" style="8" customWidth="1"/>
    <col min="3" max="5" width="14.42578125" style="8" bestFit="1" customWidth="1"/>
    <col min="6" max="16384" width="9.140625" style="8"/>
  </cols>
  <sheetData>
    <row r="1" spans="1:2" x14ac:dyDescent="0.2">
      <c r="A1" s="7" t="s">
        <v>64</v>
      </c>
      <c r="B1" s="7">
        <v>3</v>
      </c>
    </row>
    <row r="2" spans="1:2" x14ac:dyDescent="0.2">
      <c r="A2" s="8" t="s">
        <v>97</v>
      </c>
    </row>
    <row r="3" spans="1:2" x14ac:dyDescent="0.2">
      <c r="A3" s="7"/>
    </row>
    <row r="4" spans="1:2" x14ac:dyDescent="0.2">
      <c r="A4" s="10" t="str">
        <f>HYPERLINK("#'OBSAH'!A1","Naspäť na obsah")</f>
        <v>Naspäť na obsah</v>
      </c>
    </row>
    <row r="6" spans="1:2" x14ac:dyDescent="0.2">
      <c r="A6" s="32"/>
      <c r="B6" s="32" t="s">
        <v>98</v>
      </c>
    </row>
    <row r="7" spans="1:2" x14ac:dyDescent="0.2">
      <c r="A7" s="17">
        <v>1</v>
      </c>
      <c r="B7" s="36" t="s">
        <v>99</v>
      </c>
    </row>
    <row r="8" spans="1:2" x14ac:dyDescent="0.2">
      <c r="A8" s="17">
        <v>2</v>
      </c>
      <c r="B8" s="36" t="s">
        <v>100</v>
      </c>
    </row>
    <row r="9" spans="1:2" x14ac:dyDescent="0.2">
      <c r="A9" s="17">
        <v>3</v>
      </c>
      <c r="B9" s="36" t="s">
        <v>101</v>
      </c>
    </row>
    <row r="10" spans="1:2" x14ac:dyDescent="0.2">
      <c r="A10" s="17">
        <v>4</v>
      </c>
      <c r="B10" s="36" t="s">
        <v>102</v>
      </c>
    </row>
    <row r="11" spans="1:2" x14ac:dyDescent="0.2">
      <c r="A11" s="17">
        <v>5</v>
      </c>
      <c r="B11" s="36" t="s">
        <v>103</v>
      </c>
    </row>
    <row r="12" spans="1:2" x14ac:dyDescent="0.2">
      <c r="A12" s="17">
        <v>6</v>
      </c>
      <c r="B12" s="36" t="s">
        <v>104</v>
      </c>
    </row>
    <row r="13" spans="1:2" x14ac:dyDescent="0.2">
      <c r="A13" s="17">
        <v>7</v>
      </c>
      <c r="B13" s="36" t="s">
        <v>105</v>
      </c>
    </row>
    <row r="14" spans="1:2" x14ac:dyDescent="0.2">
      <c r="A14" s="10" t="s">
        <v>96</v>
      </c>
    </row>
  </sheetData>
  <pageMargins left="0.7" right="0.7" top="0.75" bottom="0.75" header="0.3" footer="0.3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C4D7E6-4640-4D1D-B242-3B274BAD72D2}">
  <dimension ref="A1:I12"/>
  <sheetViews>
    <sheetView zoomScale="85" zoomScaleNormal="85" workbookViewId="0">
      <selection activeCell="A22" sqref="A22"/>
    </sheetView>
  </sheetViews>
  <sheetFormatPr defaultRowHeight="15" x14ac:dyDescent="0.25"/>
  <cols>
    <col min="1" max="1" width="57.85546875" bestFit="1" customWidth="1"/>
    <col min="2" max="2" width="11.42578125" style="2" bestFit="1" customWidth="1"/>
    <col min="3" max="6" width="11.42578125" bestFit="1" customWidth="1"/>
    <col min="7" max="7" width="18.7109375" bestFit="1" customWidth="1"/>
  </cols>
  <sheetData>
    <row r="1" spans="1:9" x14ac:dyDescent="0.25">
      <c r="A1" s="7" t="s">
        <v>1097</v>
      </c>
      <c r="B1" s="7">
        <v>5</v>
      </c>
    </row>
    <row r="2" spans="1:9" x14ac:dyDescent="0.25">
      <c r="A2" s="8" t="s">
        <v>1124</v>
      </c>
      <c r="B2" s="8"/>
    </row>
    <row r="3" spans="1:9" x14ac:dyDescent="0.25">
      <c r="A3" s="7"/>
      <c r="B3" s="8"/>
    </row>
    <row r="4" spans="1:9" x14ac:dyDescent="0.25">
      <c r="A4" s="10" t="str">
        <f>HYPERLINK("#'OBSAH'!A1","Naspäť na obsah")</f>
        <v>Naspäť na obsah</v>
      </c>
      <c r="B4" s="8"/>
    </row>
    <row r="5" spans="1:9" x14ac:dyDescent="0.25">
      <c r="A5" s="1"/>
    </row>
    <row r="6" spans="1:9" s="3" customFormat="1" x14ac:dyDescent="0.25">
      <c r="A6" s="32"/>
      <c r="B6" s="32">
        <v>2012</v>
      </c>
      <c r="C6" s="32">
        <v>2013</v>
      </c>
      <c r="D6" s="32">
        <v>2014</v>
      </c>
      <c r="E6" s="32">
        <v>2015</v>
      </c>
      <c r="F6" s="32">
        <v>2016</v>
      </c>
      <c r="G6" s="32">
        <v>2017</v>
      </c>
      <c r="H6" s="32">
        <v>2018</v>
      </c>
      <c r="I6" s="32">
        <v>2019</v>
      </c>
    </row>
    <row r="7" spans="1:9" x14ac:dyDescent="0.25">
      <c r="A7" s="16" t="s">
        <v>1125</v>
      </c>
      <c r="B7" s="36">
        <v>369</v>
      </c>
      <c r="C7" s="36">
        <v>344</v>
      </c>
      <c r="D7" s="36">
        <v>301</v>
      </c>
      <c r="E7" s="36">
        <v>357</v>
      </c>
      <c r="F7" s="36">
        <v>324</v>
      </c>
      <c r="G7" s="36">
        <v>334</v>
      </c>
      <c r="H7" s="36">
        <v>369</v>
      </c>
      <c r="I7" s="36">
        <v>338</v>
      </c>
    </row>
    <row r="8" spans="1:9" x14ac:dyDescent="0.25">
      <c r="A8" s="17" t="s">
        <v>1126</v>
      </c>
      <c r="B8" s="36">
        <v>1087</v>
      </c>
      <c r="C8" s="36">
        <v>1014</v>
      </c>
      <c r="D8" s="36">
        <v>966</v>
      </c>
      <c r="E8" s="36">
        <v>945</v>
      </c>
      <c r="F8" s="36">
        <v>874</v>
      </c>
      <c r="G8" s="36">
        <v>1014</v>
      </c>
      <c r="H8" s="36">
        <v>906</v>
      </c>
      <c r="I8" s="36">
        <v>853</v>
      </c>
    </row>
    <row r="9" spans="1:9" x14ac:dyDescent="0.25">
      <c r="A9" s="17" t="s">
        <v>1127</v>
      </c>
      <c r="B9" s="36">
        <v>801</v>
      </c>
      <c r="C9" s="36">
        <v>851</v>
      </c>
      <c r="D9" s="36">
        <v>819</v>
      </c>
      <c r="E9" s="36">
        <v>841</v>
      </c>
      <c r="F9" s="36">
        <v>818</v>
      </c>
      <c r="G9" s="36">
        <v>825</v>
      </c>
      <c r="H9" s="36">
        <v>861</v>
      </c>
      <c r="I9" s="36">
        <v>792</v>
      </c>
    </row>
    <row r="10" spans="1:9" x14ac:dyDescent="0.25">
      <c r="A10" s="17" t="s">
        <v>1128</v>
      </c>
      <c r="B10" s="36">
        <v>58</v>
      </c>
      <c r="C10" s="36">
        <v>69</v>
      </c>
      <c r="D10" s="36">
        <v>64</v>
      </c>
      <c r="E10" s="36">
        <v>78</v>
      </c>
      <c r="F10" s="36">
        <v>65</v>
      </c>
      <c r="G10" s="36">
        <v>86</v>
      </c>
      <c r="H10" s="36">
        <v>74</v>
      </c>
      <c r="I10" s="36">
        <v>77</v>
      </c>
    </row>
    <row r="11" spans="1:9" x14ac:dyDescent="0.25">
      <c r="A11" s="37" t="s">
        <v>1129</v>
      </c>
      <c r="B11" s="38">
        <v>2315</v>
      </c>
      <c r="C11" s="38">
        <v>2278</v>
      </c>
      <c r="D11" s="38">
        <v>2150</v>
      </c>
      <c r="E11" s="38">
        <v>2221</v>
      </c>
      <c r="F11" s="38">
        <v>2081</v>
      </c>
      <c r="G11" s="38">
        <v>2259</v>
      </c>
      <c r="H11" s="38">
        <v>2210</v>
      </c>
      <c r="I11" s="38">
        <v>2060</v>
      </c>
    </row>
    <row r="12" spans="1:9" x14ac:dyDescent="0.25">
      <c r="A12" s="10" t="s">
        <v>1130</v>
      </c>
    </row>
  </sheetData>
  <pageMargins left="0.7" right="0.7" top="0.75" bottom="0.75" header="0.3" footer="0.3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656E66-E90C-4B53-9694-420A0DCA0BA7}">
  <dimension ref="A1:E24"/>
  <sheetViews>
    <sheetView topLeftCell="A14" zoomScale="85" zoomScaleNormal="85" workbookViewId="0">
      <selection activeCell="A32" sqref="A32"/>
    </sheetView>
  </sheetViews>
  <sheetFormatPr defaultRowHeight="15" x14ac:dyDescent="0.25"/>
  <cols>
    <col min="1" max="1" width="57.85546875" bestFit="1" customWidth="1"/>
    <col min="2" max="2" width="11.42578125" style="2" bestFit="1" customWidth="1"/>
    <col min="3" max="5" width="11.42578125" bestFit="1" customWidth="1"/>
  </cols>
  <sheetData>
    <row r="1" spans="1:5" x14ac:dyDescent="0.25">
      <c r="A1" s="7" t="s">
        <v>1097</v>
      </c>
      <c r="B1" s="7">
        <v>8</v>
      </c>
    </row>
    <row r="2" spans="1:5" x14ac:dyDescent="0.25">
      <c r="A2" s="8" t="s">
        <v>1131</v>
      </c>
      <c r="B2" s="8"/>
    </row>
    <row r="3" spans="1:5" x14ac:dyDescent="0.25">
      <c r="A3" s="7"/>
      <c r="B3" s="8"/>
    </row>
    <row r="4" spans="1:5" x14ac:dyDescent="0.25">
      <c r="A4" s="10" t="str">
        <f>HYPERLINK("#'OBSAH'!A1","Naspäť na obsah")</f>
        <v>Naspäť na obsah</v>
      </c>
      <c r="B4" s="8"/>
    </row>
    <row r="5" spans="1:5" x14ac:dyDescent="0.25">
      <c r="A5" s="1"/>
    </row>
    <row r="6" spans="1:5" s="3" customFormat="1" x14ac:dyDescent="0.25">
      <c r="A6" s="32" t="s">
        <v>1132</v>
      </c>
      <c r="B6" s="32">
        <v>2017</v>
      </c>
      <c r="C6" s="32">
        <v>2018</v>
      </c>
      <c r="D6" s="32">
        <v>2019</v>
      </c>
      <c r="E6" s="32">
        <v>2020</v>
      </c>
    </row>
    <row r="7" spans="1:5" x14ac:dyDescent="0.25">
      <c r="A7" s="37" t="s">
        <v>1133</v>
      </c>
      <c r="B7" s="38">
        <v>1612168.59</v>
      </c>
      <c r="C7" s="38">
        <v>2119235.2600000002</v>
      </c>
      <c r="D7" s="38">
        <v>1562773.5600000003</v>
      </c>
      <c r="E7" s="38">
        <v>1889133.2499999998</v>
      </c>
    </row>
    <row r="8" spans="1:5" x14ac:dyDescent="0.25">
      <c r="A8" s="17" t="s">
        <v>1134</v>
      </c>
      <c r="B8" s="36">
        <v>-568659.87999999989</v>
      </c>
      <c r="C8" s="36">
        <v>-782231.34000000008</v>
      </c>
      <c r="D8" s="36">
        <v>-406760.28</v>
      </c>
      <c r="E8" s="36">
        <v>-276787.59000000003</v>
      </c>
    </row>
    <row r="9" spans="1:5" x14ac:dyDescent="0.25">
      <c r="A9" s="17" t="s">
        <v>1135</v>
      </c>
      <c r="B9" s="36">
        <v>-356694.17000000004</v>
      </c>
      <c r="C9" s="36">
        <v>-390363.98</v>
      </c>
      <c r="D9" s="36">
        <v>-312808.8</v>
      </c>
      <c r="E9" s="36">
        <v>-323442.62</v>
      </c>
    </row>
    <row r="10" spans="1:5" x14ac:dyDescent="0.25">
      <c r="A10" s="37" t="s">
        <v>1136</v>
      </c>
      <c r="B10" s="38">
        <f>-SUM(B8:B9)</f>
        <v>925354.04999999993</v>
      </c>
      <c r="C10" s="38">
        <f>-SUM(C8:C9)</f>
        <v>1172595.32</v>
      </c>
      <c r="D10" s="38">
        <f>-SUM(D8:D9)</f>
        <v>719569.08000000007</v>
      </c>
      <c r="E10" s="38">
        <f>-SUM(E8:E9)</f>
        <v>600230.21</v>
      </c>
    </row>
    <row r="11" spans="1:5" x14ac:dyDescent="0.25">
      <c r="A11" s="37" t="s">
        <v>1137</v>
      </c>
      <c r="B11" s="76">
        <f>1-B10/B7</f>
        <v>0.4260190554884834</v>
      </c>
      <c r="C11" s="76">
        <f>1-C10/C7</f>
        <v>0.44668940625308395</v>
      </c>
      <c r="D11" s="76">
        <f>1-D10/D7</f>
        <v>0.5395564025283357</v>
      </c>
      <c r="E11" s="76">
        <f>1-E10/E7</f>
        <v>0.68227216899601972</v>
      </c>
    </row>
    <row r="12" spans="1:5" x14ac:dyDescent="0.25">
      <c r="A12" s="17"/>
      <c r="B12" s="36"/>
      <c r="C12" s="36"/>
      <c r="D12" s="36"/>
      <c r="E12" s="36"/>
    </row>
    <row r="13" spans="1:5" x14ac:dyDescent="0.25">
      <c r="A13" s="17" t="s">
        <v>1138</v>
      </c>
      <c r="B13" s="36">
        <v>-3236038.0599999996</v>
      </c>
      <c r="C13" s="36">
        <v>-3675386.7199999997</v>
      </c>
      <c r="D13" s="36">
        <v>-3765458.2399999998</v>
      </c>
      <c r="E13" s="36">
        <v>-4241094.82</v>
      </c>
    </row>
    <row r="14" spans="1:5" x14ac:dyDescent="0.25">
      <c r="A14" s="17" t="s">
        <v>1139</v>
      </c>
      <c r="B14" s="36">
        <v>2564789</v>
      </c>
      <c r="C14" s="36">
        <v>2546824.92</v>
      </c>
      <c r="D14" s="36">
        <v>2564789</v>
      </c>
      <c r="E14" s="36">
        <v>2569033.2000000002</v>
      </c>
    </row>
    <row r="15" spans="1:5" x14ac:dyDescent="0.25">
      <c r="A15" s="37" t="s">
        <v>1140</v>
      </c>
      <c r="B15" s="38">
        <f t="shared" ref="B15:E15" si="0">-B13-B14</f>
        <v>671249.05999999959</v>
      </c>
      <c r="C15" s="38">
        <f t="shared" si="0"/>
        <v>1128561.7999999998</v>
      </c>
      <c r="D15" s="38">
        <f t="shared" si="0"/>
        <v>1200669.2399999998</v>
      </c>
      <c r="E15" s="38">
        <f t="shared" si="0"/>
        <v>1672061.62</v>
      </c>
    </row>
    <row r="16" spans="1:5" x14ac:dyDescent="0.25">
      <c r="A16" s="17"/>
      <c r="B16" s="36"/>
      <c r="C16" s="36"/>
      <c r="D16" s="36"/>
      <c r="E16" s="36"/>
    </row>
    <row r="17" spans="1:5" x14ac:dyDescent="0.25">
      <c r="A17" s="37" t="s">
        <v>1141</v>
      </c>
      <c r="B17" s="38">
        <f>B10+B15-B7</f>
        <v>-15565.48000000068</v>
      </c>
      <c r="C17" s="38">
        <f>C10+C15-C7</f>
        <v>181921.85999999987</v>
      </c>
      <c r="D17" s="38">
        <f>D10+D15-D7</f>
        <v>357464.75999999954</v>
      </c>
      <c r="E17" s="38">
        <f>E10+E15-E7</f>
        <v>383158.58000000031</v>
      </c>
    </row>
    <row r="18" spans="1:5" x14ac:dyDescent="0.25">
      <c r="A18" s="17" t="s">
        <v>1142</v>
      </c>
      <c r="B18" s="36">
        <f>MAX(0,-B17)</f>
        <v>15565.48000000068</v>
      </c>
      <c r="C18" s="36">
        <f>MAX(0,-C17)</f>
        <v>0</v>
      </c>
      <c r="D18" s="36">
        <f>MAX(0,-D17)</f>
        <v>0</v>
      </c>
      <c r="E18" s="36">
        <f>MAX(0,-E17)</f>
        <v>0</v>
      </c>
    </row>
    <row r="19" spans="1:5" x14ac:dyDescent="0.25">
      <c r="A19" s="17"/>
      <c r="B19" s="36"/>
      <c r="C19" s="36"/>
      <c r="D19" s="36"/>
      <c r="E19" s="36"/>
    </row>
    <row r="20" spans="1:5" x14ac:dyDescent="0.25">
      <c r="A20" s="37" t="s">
        <v>1143</v>
      </c>
      <c r="B20" s="32">
        <v>2017</v>
      </c>
      <c r="C20" s="32">
        <v>2018</v>
      </c>
      <c r="D20" s="32">
        <v>2019</v>
      </c>
      <c r="E20" s="32">
        <v>2020</v>
      </c>
    </row>
    <row r="21" spans="1:5" x14ac:dyDescent="0.25">
      <c r="A21" s="17" t="s">
        <v>1134</v>
      </c>
      <c r="B21" s="75">
        <f>-B8/B7</f>
        <v>0.35272978491660095</v>
      </c>
      <c r="C21" s="75">
        <f t="shared" ref="C21:E21" si="1">-C8/C7</f>
        <v>0.36911019496721664</v>
      </c>
      <c r="D21" s="75">
        <f t="shared" si="1"/>
        <v>0.26028100961728579</v>
      </c>
      <c r="E21" s="75">
        <f t="shared" si="1"/>
        <v>0.14651565208542069</v>
      </c>
    </row>
    <row r="22" spans="1:5" x14ac:dyDescent="0.25">
      <c r="A22" s="17" t="s">
        <v>1144</v>
      </c>
      <c r="B22" s="75">
        <f>B15/B7</f>
        <v>0.4163640602872678</v>
      </c>
      <c r="C22" s="75">
        <f t="shared" ref="C22:E22" si="2">C15/C7</f>
        <v>0.53253257026310508</v>
      </c>
      <c r="D22" s="75">
        <f t="shared" si="2"/>
        <v>0.76829380195042429</v>
      </c>
      <c r="E22" s="75">
        <f t="shared" si="2"/>
        <v>0.88509459033660032</v>
      </c>
    </row>
    <row r="23" spans="1:5" x14ac:dyDescent="0.25">
      <c r="A23" s="17" t="s">
        <v>1145</v>
      </c>
      <c r="B23" s="75">
        <f>-B9/B7</f>
        <v>0.22125115959491559</v>
      </c>
      <c r="C23" s="75">
        <f t="shared" ref="C23:E23" si="3">-C9/C7</f>
        <v>0.1842003987796994</v>
      </c>
      <c r="D23" s="75">
        <f t="shared" si="3"/>
        <v>0.20016258785437854</v>
      </c>
      <c r="E23" s="75">
        <f t="shared" si="3"/>
        <v>0.17121217891855964</v>
      </c>
    </row>
    <row r="24" spans="1:5" x14ac:dyDescent="0.25">
      <c r="A24" s="10" t="s">
        <v>96</v>
      </c>
    </row>
  </sheetData>
  <pageMargins left="0.7" right="0.7" top="0.75" bottom="0.75" header="0.3" footer="0.3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B61EB9-B569-42DC-8CC0-0CC44342DE96}">
  <dimension ref="A1:E10"/>
  <sheetViews>
    <sheetView zoomScale="85" zoomScaleNormal="85" workbookViewId="0">
      <selection activeCell="A10" sqref="A10"/>
    </sheetView>
  </sheetViews>
  <sheetFormatPr defaultRowHeight="15" x14ac:dyDescent="0.25"/>
  <cols>
    <col min="1" max="1" width="57.85546875" bestFit="1" customWidth="1"/>
    <col min="2" max="2" width="11.42578125" style="2" bestFit="1" customWidth="1"/>
    <col min="3" max="5" width="11.42578125" bestFit="1" customWidth="1"/>
  </cols>
  <sheetData>
    <row r="1" spans="1:5" x14ac:dyDescent="0.25">
      <c r="A1" s="7" t="s">
        <v>1097</v>
      </c>
      <c r="B1" s="7">
        <v>9</v>
      </c>
    </row>
    <row r="2" spans="1:5" x14ac:dyDescent="0.25">
      <c r="A2" s="8" t="s">
        <v>1146</v>
      </c>
      <c r="B2" s="8"/>
    </row>
    <row r="3" spans="1:5" x14ac:dyDescent="0.25">
      <c r="A3" s="7"/>
      <c r="B3" s="8"/>
    </row>
    <row r="4" spans="1:5" x14ac:dyDescent="0.25">
      <c r="A4" s="10" t="str">
        <f>HYPERLINK("#'OBSAH'!A1","Naspäť na obsah")</f>
        <v>Naspäť na obsah</v>
      </c>
      <c r="B4" s="8"/>
    </row>
    <row r="5" spans="1:5" x14ac:dyDescent="0.25">
      <c r="A5" s="1"/>
    </row>
    <row r="6" spans="1:5" s="3" customFormat="1" x14ac:dyDescent="0.25">
      <c r="A6" s="32"/>
      <c r="B6" s="32">
        <v>2017</v>
      </c>
      <c r="C6" s="32">
        <v>2018</v>
      </c>
      <c r="D6" s="32">
        <v>2019</v>
      </c>
      <c r="E6" s="32">
        <v>2020</v>
      </c>
    </row>
    <row r="7" spans="1:5" x14ac:dyDescent="0.25">
      <c r="A7" s="16" t="s">
        <v>1147</v>
      </c>
      <c r="B7" s="36">
        <v>3196</v>
      </c>
      <c r="C7" s="36">
        <v>2968</v>
      </c>
      <c r="D7" s="36">
        <v>3410</v>
      </c>
      <c r="E7" s="36">
        <v>2979</v>
      </c>
    </row>
    <row r="8" spans="1:5" x14ac:dyDescent="0.25">
      <c r="A8" s="16" t="s">
        <v>1148</v>
      </c>
      <c r="B8" s="36">
        <v>1863</v>
      </c>
      <c r="C8" s="36">
        <v>2190</v>
      </c>
      <c r="D8" s="36">
        <v>2525</v>
      </c>
      <c r="E8" s="36">
        <v>3288</v>
      </c>
    </row>
    <row r="9" spans="1:5" x14ac:dyDescent="0.25">
      <c r="A9" s="16" t="s">
        <v>1149</v>
      </c>
      <c r="B9" s="36">
        <v>428080.58</v>
      </c>
      <c r="C9" s="36">
        <v>698262.66</v>
      </c>
      <c r="D9" s="36">
        <v>225580.22</v>
      </c>
      <c r="E9" s="36">
        <v>106893.78</v>
      </c>
    </row>
    <row r="10" spans="1:5" x14ac:dyDescent="0.25">
      <c r="A10" s="10" t="s">
        <v>96</v>
      </c>
    </row>
  </sheetData>
  <pageMargins left="0.7" right="0.7" top="0.75" bottom="0.75" header="0.3" footer="0.3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F7FFA0-44F4-4D86-9B34-6F8508B18D9A}">
  <dimension ref="A1:E11"/>
  <sheetViews>
    <sheetView zoomScale="85" zoomScaleNormal="85" workbookViewId="0">
      <selection activeCell="A11" sqref="A11"/>
    </sheetView>
  </sheetViews>
  <sheetFormatPr defaultRowHeight="15" x14ac:dyDescent="0.25"/>
  <cols>
    <col min="1" max="1" width="57.85546875" bestFit="1" customWidth="1"/>
    <col min="2" max="2" width="11.42578125" style="2" bestFit="1" customWidth="1"/>
    <col min="3" max="3" width="11.42578125" bestFit="1" customWidth="1"/>
    <col min="4" max="5" width="10.42578125" bestFit="1" customWidth="1"/>
  </cols>
  <sheetData>
    <row r="1" spans="1:5" x14ac:dyDescent="0.25">
      <c r="A1" s="7" t="s">
        <v>1097</v>
      </c>
      <c r="B1" s="7">
        <v>10</v>
      </c>
    </row>
    <row r="2" spans="1:5" x14ac:dyDescent="0.25">
      <c r="A2" s="8" t="s">
        <v>1150</v>
      </c>
      <c r="B2" s="8"/>
    </row>
    <row r="3" spans="1:5" x14ac:dyDescent="0.25">
      <c r="A3" s="7"/>
      <c r="B3" s="8"/>
    </row>
    <row r="4" spans="1:5" x14ac:dyDescent="0.25">
      <c r="A4" s="10" t="str">
        <f>HYPERLINK("#'OBSAH'!A1","Naspäť na obsah")</f>
        <v>Naspäť na obsah</v>
      </c>
      <c r="B4" s="8"/>
    </row>
    <row r="5" spans="1:5" x14ac:dyDescent="0.25">
      <c r="A5" s="1"/>
    </row>
    <row r="6" spans="1:5" s="3" customFormat="1" x14ac:dyDescent="0.25">
      <c r="A6" s="32"/>
      <c r="B6" s="32">
        <v>2017</v>
      </c>
      <c r="C6" s="32">
        <v>2018</v>
      </c>
      <c r="D6" s="32">
        <v>2019</v>
      </c>
      <c r="E6" s="32">
        <v>2020</v>
      </c>
    </row>
    <row r="7" spans="1:5" x14ac:dyDescent="0.25">
      <c r="A7" s="16" t="s">
        <v>1151</v>
      </c>
      <c r="B7" s="36">
        <v>1612168.59</v>
      </c>
      <c r="C7" s="36">
        <v>2119235.2600000002</v>
      </c>
      <c r="D7" s="36">
        <v>1562773.5600000003</v>
      </c>
      <c r="E7" s="36">
        <v>1889133.2499999998</v>
      </c>
    </row>
    <row r="8" spans="1:5" x14ac:dyDescent="0.25">
      <c r="A8" s="16" t="s">
        <v>1152</v>
      </c>
      <c r="B8" s="36">
        <v>568659.87999999989</v>
      </c>
      <c r="C8" s="36">
        <v>782231.34000000008</v>
      </c>
      <c r="D8" s="36">
        <v>406760.28</v>
      </c>
      <c r="E8" s="36">
        <v>276787.59000000003</v>
      </c>
    </row>
    <row r="9" spans="1:5" x14ac:dyDescent="0.25">
      <c r="A9" s="16" t="s">
        <v>1153</v>
      </c>
      <c r="B9" s="36">
        <v>356694.17000000004</v>
      </c>
      <c r="C9" s="36">
        <v>390363.98</v>
      </c>
      <c r="D9" s="36">
        <v>312808.8</v>
      </c>
      <c r="E9" s="36">
        <v>323442.62</v>
      </c>
    </row>
    <row r="10" spans="1:5" x14ac:dyDescent="0.25">
      <c r="A10" s="16" t="s">
        <v>1154</v>
      </c>
      <c r="B10" s="36">
        <v>925354.04999999993</v>
      </c>
      <c r="C10" s="36">
        <v>1172595.32</v>
      </c>
      <c r="D10" s="36">
        <v>719569.08000000007</v>
      </c>
      <c r="E10" s="36">
        <v>600230.21</v>
      </c>
    </row>
    <row r="11" spans="1:5" x14ac:dyDescent="0.25">
      <c r="A11" s="10" t="s">
        <v>96</v>
      </c>
    </row>
  </sheetData>
  <pageMargins left="0.7" right="0.7" top="0.75" bottom="0.75" header="0.3" footer="0.3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A86A13-AD62-49BC-921C-7497DA23841E}">
  <dimension ref="A1:E12"/>
  <sheetViews>
    <sheetView zoomScale="85" zoomScaleNormal="85" workbookViewId="0">
      <selection activeCell="A12" sqref="A12"/>
    </sheetView>
  </sheetViews>
  <sheetFormatPr defaultRowHeight="15" x14ac:dyDescent="0.25"/>
  <cols>
    <col min="1" max="1" width="63.42578125" bestFit="1" customWidth="1"/>
    <col min="2" max="2" width="11.42578125" style="2" bestFit="1" customWidth="1"/>
    <col min="3" max="3" width="11.42578125" bestFit="1" customWidth="1"/>
    <col min="4" max="5" width="10.42578125" bestFit="1" customWidth="1"/>
  </cols>
  <sheetData>
    <row r="1" spans="1:5" x14ac:dyDescent="0.25">
      <c r="A1" s="7" t="s">
        <v>1097</v>
      </c>
      <c r="B1" s="7">
        <v>11</v>
      </c>
    </row>
    <row r="2" spans="1:5" x14ac:dyDescent="0.25">
      <c r="A2" s="8" t="s">
        <v>1155</v>
      </c>
      <c r="B2" s="8"/>
    </row>
    <row r="3" spans="1:5" x14ac:dyDescent="0.25">
      <c r="A3" s="7"/>
      <c r="B3" s="8"/>
    </row>
    <row r="4" spans="1:5" x14ac:dyDescent="0.25">
      <c r="A4" s="10" t="str">
        <f>HYPERLINK("#'OBSAH'!A1","Naspäť na obsah")</f>
        <v>Naspäť na obsah</v>
      </c>
      <c r="B4" s="8"/>
    </row>
    <row r="5" spans="1:5" x14ac:dyDescent="0.25">
      <c r="A5" s="1"/>
    </row>
    <row r="6" spans="1:5" s="3" customFormat="1" x14ac:dyDescent="0.25">
      <c r="A6" s="92" t="s">
        <v>1156</v>
      </c>
      <c r="B6" s="32">
        <v>2017</v>
      </c>
      <c r="C6" s="32">
        <v>2018</v>
      </c>
      <c r="D6" s="32">
        <v>2019</v>
      </c>
      <c r="E6" s="32">
        <v>2020</v>
      </c>
    </row>
    <row r="7" spans="1:5" x14ac:dyDescent="0.25">
      <c r="A7" s="16" t="s">
        <v>1157</v>
      </c>
      <c r="B7" s="36">
        <v>785580.91999999993</v>
      </c>
      <c r="C7" s="36">
        <v>638812.3600000001</v>
      </c>
      <c r="D7" s="36">
        <v>615601.67999999993</v>
      </c>
      <c r="E7" s="36">
        <v>539242.55000000005</v>
      </c>
    </row>
    <row r="8" spans="1:5" x14ac:dyDescent="0.25">
      <c r="A8" s="16" t="s">
        <v>1158</v>
      </c>
      <c r="B8" s="36">
        <v>164969.45000000001</v>
      </c>
      <c r="C8" s="36">
        <v>136202.28000000003</v>
      </c>
      <c r="D8" s="36">
        <v>125154.95</v>
      </c>
      <c r="E8" s="36">
        <v>106893.78</v>
      </c>
    </row>
    <row r="9" spans="1:5" x14ac:dyDescent="0.25">
      <c r="A9" s="16" t="s">
        <v>1159</v>
      </c>
      <c r="B9" s="36">
        <v>-620611.47</v>
      </c>
      <c r="C9" s="36">
        <v>-502610.08000000007</v>
      </c>
      <c r="D9" s="36">
        <v>-490446.72999999992</v>
      </c>
      <c r="E9" s="36">
        <v>-432348.77</v>
      </c>
    </row>
    <row r="10" spans="1:5" x14ac:dyDescent="0.25">
      <c r="A10" s="16" t="s">
        <v>1160</v>
      </c>
      <c r="B10" s="36">
        <v>263111.13</v>
      </c>
      <c r="C10" s="36">
        <v>562060.38</v>
      </c>
      <c r="D10" s="36">
        <v>100425.27</v>
      </c>
      <c r="E10" s="36">
        <v>0</v>
      </c>
    </row>
    <row r="11" spans="1:5" x14ac:dyDescent="0.25">
      <c r="A11" s="16" t="s">
        <v>1161</v>
      </c>
      <c r="B11" s="36">
        <v>428080.58</v>
      </c>
      <c r="C11" s="36">
        <v>698262.66</v>
      </c>
      <c r="D11" s="36">
        <v>225580.22</v>
      </c>
      <c r="E11" s="36">
        <v>106893.78</v>
      </c>
    </row>
    <row r="12" spans="1:5" x14ac:dyDescent="0.25">
      <c r="A12" s="10" t="s">
        <v>96</v>
      </c>
    </row>
  </sheetData>
  <pageMargins left="0.7" right="0.7" top="0.75" bottom="0.75" header="0.3" footer="0.3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999E18-38BB-49F6-8F36-2D7D2751345C}">
  <dimension ref="A1:E15"/>
  <sheetViews>
    <sheetView zoomScale="85" zoomScaleNormal="85" workbookViewId="0">
      <selection activeCell="D22" sqref="D22"/>
    </sheetView>
  </sheetViews>
  <sheetFormatPr defaultRowHeight="15" x14ac:dyDescent="0.25"/>
  <cols>
    <col min="1" max="1" width="63.42578125" bestFit="1" customWidth="1"/>
    <col min="2" max="2" width="11.42578125" style="2" bestFit="1" customWidth="1"/>
    <col min="3" max="3" width="11.42578125" bestFit="1" customWidth="1"/>
    <col min="4" max="5" width="10.42578125" bestFit="1" customWidth="1"/>
  </cols>
  <sheetData>
    <row r="1" spans="1:5" x14ac:dyDescent="0.25">
      <c r="A1" s="7" t="s">
        <v>1097</v>
      </c>
      <c r="B1" s="77">
        <v>12</v>
      </c>
    </row>
    <row r="2" spans="1:5" x14ac:dyDescent="0.25">
      <c r="A2" s="8" t="s">
        <v>1162</v>
      </c>
      <c r="B2" s="8"/>
    </row>
    <row r="3" spans="1:5" x14ac:dyDescent="0.25">
      <c r="A3" s="7"/>
      <c r="B3" s="8"/>
    </row>
    <row r="4" spans="1:5" x14ac:dyDescent="0.25">
      <c r="A4" s="10" t="str">
        <f>HYPERLINK("#'OBSAH'!A1","Naspäť na obsah")</f>
        <v>Naspäť na obsah</v>
      </c>
      <c r="B4" s="8"/>
    </row>
    <row r="5" spans="1:5" x14ac:dyDescent="0.25">
      <c r="A5" s="1"/>
    </row>
    <row r="6" spans="1:5" s="3" customFormat="1" x14ac:dyDescent="0.25">
      <c r="A6" s="32"/>
      <c r="B6" s="32">
        <v>2017</v>
      </c>
      <c r="C6" s="32">
        <v>2018</v>
      </c>
      <c r="D6" s="32">
        <v>2019</v>
      </c>
      <c r="E6" s="32">
        <v>2020</v>
      </c>
    </row>
    <row r="7" spans="1:5" x14ac:dyDescent="0.25">
      <c r="A7" s="16" t="s">
        <v>460</v>
      </c>
      <c r="B7" s="75">
        <v>0.36748184465320227</v>
      </c>
      <c r="C7" s="75">
        <v>0.40710177136320941</v>
      </c>
      <c r="D7" s="75">
        <v>0.56337787833200137</v>
      </c>
      <c r="E7" s="75">
        <v>0.67912576876716213</v>
      </c>
    </row>
    <row r="8" spans="1:5" x14ac:dyDescent="0.25">
      <c r="A8" s="16" t="s">
        <v>1163</v>
      </c>
      <c r="B8" s="75">
        <v>0.5551817417198972</v>
      </c>
      <c r="C8" s="75">
        <v>0.53050065096461119</v>
      </c>
      <c r="D8" s="75">
        <v>0.49794846907261975</v>
      </c>
      <c r="E8" s="75">
        <v>0.50879289355708535</v>
      </c>
    </row>
    <row r="9" spans="1:5" x14ac:dyDescent="0.25">
      <c r="A9" s="10" t="s">
        <v>1164</v>
      </c>
    </row>
    <row r="12" spans="1:5" x14ac:dyDescent="0.25">
      <c r="B12"/>
    </row>
    <row r="13" spans="1:5" x14ac:dyDescent="0.25">
      <c r="B13"/>
    </row>
    <row r="14" spans="1:5" x14ac:dyDescent="0.25">
      <c r="B14"/>
    </row>
    <row r="15" spans="1:5" x14ac:dyDescent="0.25">
      <c r="B15"/>
    </row>
  </sheetData>
  <pageMargins left="0.7" right="0.7" top="0.75" bottom="0.75" header="0.3" footer="0.3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348293-E646-4B2B-9E92-DBCD8B2C3EE3}">
  <dimension ref="A1:E16"/>
  <sheetViews>
    <sheetView zoomScale="85" zoomScaleNormal="85" workbookViewId="0">
      <selection activeCell="A6" sqref="A6:E8"/>
    </sheetView>
  </sheetViews>
  <sheetFormatPr defaultRowHeight="15" x14ac:dyDescent="0.25"/>
  <cols>
    <col min="1" max="1" width="63.42578125" bestFit="1" customWidth="1"/>
    <col min="2" max="2" width="11.42578125" style="2" bestFit="1" customWidth="1"/>
    <col min="3" max="3" width="11.42578125" bestFit="1" customWidth="1"/>
    <col min="4" max="5" width="10.42578125" bestFit="1" customWidth="1"/>
  </cols>
  <sheetData>
    <row r="1" spans="1:5" x14ac:dyDescent="0.25">
      <c r="A1" s="7" t="s">
        <v>1097</v>
      </c>
      <c r="B1" s="77">
        <v>13</v>
      </c>
    </row>
    <row r="2" spans="1:5" x14ac:dyDescent="0.25">
      <c r="A2" s="8" t="s">
        <v>1165</v>
      </c>
      <c r="B2" s="8"/>
    </row>
    <row r="3" spans="1:5" x14ac:dyDescent="0.25">
      <c r="A3" s="7"/>
      <c r="B3" s="8"/>
    </row>
    <row r="4" spans="1:5" x14ac:dyDescent="0.25">
      <c r="A4" s="10" t="str">
        <f>HYPERLINK("#'OBSAH'!A1","Naspäť na obsah")</f>
        <v>Naspäť na obsah</v>
      </c>
      <c r="B4" s="8"/>
    </row>
    <row r="5" spans="1:5" x14ac:dyDescent="0.25">
      <c r="A5" s="1"/>
    </row>
    <row r="6" spans="1:5" s="3" customFormat="1" x14ac:dyDescent="0.25">
      <c r="A6" s="32"/>
      <c r="B6" s="32">
        <v>2017</v>
      </c>
      <c r="C6" s="32">
        <v>2018</v>
      </c>
      <c r="D6" s="32">
        <v>2019</v>
      </c>
      <c r="E6" s="32">
        <v>2020</v>
      </c>
    </row>
    <row r="7" spans="1:5" x14ac:dyDescent="0.25">
      <c r="A7" s="16" t="s">
        <v>460</v>
      </c>
      <c r="B7" s="95">
        <v>421.35316088117486</v>
      </c>
      <c r="C7" s="95">
        <v>610.55221604723874</v>
      </c>
      <c r="D7" s="95">
        <v>375.29362684951275</v>
      </c>
      <c r="E7" s="95">
        <v>307.27601788908771</v>
      </c>
    </row>
    <row r="8" spans="1:5" x14ac:dyDescent="0.25">
      <c r="A8" s="16" t="s">
        <v>1163</v>
      </c>
      <c r="B8" s="95">
        <v>569.15898827100773</v>
      </c>
      <c r="C8" s="95">
        <v>655.56725283009064</v>
      </c>
      <c r="D8" s="95">
        <v>855.4288314154627</v>
      </c>
      <c r="E8" s="95">
        <v>817.71174587115854</v>
      </c>
    </row>
    <row r="9" spans="1:5" x14ac:dyDescent="0.25">
      <c r="A9" s="10" t="s">
        <v>1164</v>
      </c>
    </row>
    <row r="12" spans="1:5" x14ac:dyDescent="0.25">
      <c r="B12"/>
    </row>
    <row r="13" spans="1:5" x14ac:dyDescent="0.25">
      <c r="B13"/>
    </row>
    <row r="14" spans="1:5" x14ac:dyDescent="0.25">
      <c r="B14"/>
    </row>
    <row r="15" spans="1:5" x14ac:dyDescent="0.25">
      <c r="B15"/>
    </row>
    <row r="16" spans="1:5" x14ac:dyDescent="0.25">
      <c r="B16"/>
    </row>
  </sheetData>
  <pageMargins left="0.7" right="0.7" top="0.75" bottom="0.75" header="0.3" footer="0.3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B8B056-7B2B-4446-96C1-2759CF3FC94C}">
  <dimension ref="A1:D10"/>
  <sheetViews>
    <sheetView zoomScale="85" zoomScaleNormal="85" workbookViewId="0">
      <selection activeCell="D25" sqref="D25"/>
    </sheetView>
  </sheetViews>
  <sheetFormatPr defaultRowHeight="15" x14ac:dyDescent="0.25"/>
  <cols>
    <col min="1" max="1" width="63.42578125" bestFit="1" customWidth="1"/>
    <col min="2" max="2" width="11.42578125" style="2" bestFit="1" customWidth="1"/>
    <col min="3" max="3" width="11.42578125" bestFit="1" customWidth="1"/>
    <col min="4" max="4" width="10.42578125" bestFit="1" customWidth="1"/>
  </cols>
  <sheetData>
    <row r="1" spans="1:4" x14ac:dyDescent="0.25">
      <c r="A1" s="7" t="s">
        <v>1097</v>
      </c>
      <c r="B1" s="7">
        <v>14</v>
      </c>
    </row>
    <row r="2" spans="1:4" x14ac:dyDescent="0.25">
      <c r="A2" s="8" t="s">
        <v>1166</v>
      </c>
      <c r="B2" s="8"/>
    </row>
    <row r="3" spans="1:4" x14ac:dyDescent="0.25">
      <c r="A3" s="7"/>
      <c r="B3" s="8"/>
    </row>
    <row r="4" spans="1:4" x14ac:dyDescent="0.25">
      <c r="A4" s="10" t="str">
        <f>HYPERLINK("#'OBSAH'!A1","Naspäť na obsah")</f>
        <v>Naspäť na obsah</v>
      </c>
      <c r="B4" s="8"/>
    </row>
    <row r="5" spans="1:4" x14ac:dyDescent="0.25">
      <c r="A5" s="1"/>
    </row>
    <row r="6" spans="1:4" s="3" customFormat="1" x14ac:dyDescent="0.25">
      <c r="A6" s="32"/>
      <c r="B6" s="32">
        <v>2018</v>
      </c>
      <c r="C6" s="32">
        <v>2019</v>
      </c>
      <c r="D6" s="32">
        <v>2020</v>
      </c>
    </row>
    <row r="7" spans="1:4" x14ac:dyDescent="0.25">
      <c r="A7" s="16" t="s">
        <v>1167</v>
      </c>
      <c r="B7" s="36">
        <v>435605.48</v>
      </c>
      <c r="C7" s="36">
        <v>454126.51</v>
      </c>
      <c r="D7" s="36">
        <v>253446.67000000004</v>
      </c>
    </row>
    <row r="8" spans="1:4" x14ac:dyDescent="0.25">
      <c r="A8" s="16" t="s">
        <v>1168</v>
      </c>
      <c r="B8" s="36">
        <v>638812.3600000001</v>
      </c>
      <c r="C8" s="36">
        <v>615601.67999999993</v>
      </c>
      <c r="D8" s="36">
        <v>539242.55000000005</v>
      </c>
    </row>
    <row r="9" spans="1:4" x14ac:dyDescent="0.25">
      <c r="A9" s="16" t="s">
        <v>1169</v>
      </c>
      <c r="B9" s="36">
        <v>127762.47200000002</v>
      </c>
      <c r="C9" s="36">
        <v>123120.336</v>
      </c>
      <c r="D9" s="36">
        <v>107848.51000000001</v>
      </c>
    </row>
    <row r="10" spans="1:4" x14ac:dyDescent="0.25">
      <c r="A10" s="10" t="s">
        <v>1170</v>
      </c>
    </row>
  </sheetData>
  <pageMargins left="0.7" right="0.7" top="0.75" bottom="0.75" header="0.3" footer="0.3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259F8F-6542-43EA-AECA-0CA2B06E639E}">
  <dimension ref="A1:M35"/>
  <sheetViews>
    <sheetView topLeftCell="A23" zoomScale="85" zoomScaleNormal="85" workbookViewId="0">
      <selection activeCell="G3" sqref="G3"/>
    </sheetView>
  </sheetViews>
  <sheetFormatPr defaultRowHeight="15" x14ac:dyDescent="0.25"/>
  <cols>
    <col min="1" max="1" width="39.5703125" customWidth="1"/>
    <col min="2" max="2" width="11.42578125" style="2" bestFit="1" customWidth="1"/>
    <col min="3" max="3" width="11.42578125" bestFit="1" customWidth="1"/>
    <col min="4" max="4" width="10.42578125" bestFit="1" customWidth="1"/>
  </cols>
  <sheetData>
    <row r="1" spans="1:13" x14ac:dyDescent="0.25">
      <c r="A1" s="7" t="s">
        <v>1097</v>
      </c>
      <c r="B1" s="77" t="s">
        <v>1171</v>
      </c>
    </row>
    <row r="2" spans="1:13" x14ac:dyDescent="0.25">
      <c r="A2" s="8" t="s">
        <v>1172</v>
      </c>
      <c r="B2" s="8"/>
    </row>
    <row r="3" spans="1:13" x14ac:dyDescent="0.25">
      <c r="A3" s="7"/>
      <c r="B3" s="8"/>
    </row>
    <row r="4" spans="1:13" x14ac:dyDescent="0.25">
      <c r="A4" s="10" t="str">
        <f>HYPERLINK("#'OBSAH'!A1","Naspäť na obsah")</f>
        <v>Naspäť na obsah</v>
      </c>
      <c r="B4" s="8"/>
    </row>
    <row r="5" spans="1:13" x14ac:dyDescent="0.25">
      <c r="A5" s="1"/>
    </row>
    <row r="6" spans="1:13" s="3" customFormat="1" x14ac:dyDescent="0.25">
      <c r="A6" s="32" t="s">
        <v>1173</v>
      </c>
      <c r="B6" s="32">
        <v>1</v>
      </c>
      <c r="C6" s="32">
        <v>2</v>
      </c>
      <c r="D6" s="32">
        <v>3</v>
      </c>
      <c r="E6" s="32">
        <v>4</v>
      </c>
      <c r="F6" s="32">
        <v>5</v>
      </c>
      <c r="G6" s="32">
        <v>6</v>
      </c>
      <c r="H6" s="32">
        <v>7</v>
      </c>
      <c r="I6" s="32">
        <v>8</v>
      </c>
      <c r="J6" s="32">
        <v>9</v>
      </c>
      <c r="K6" s="32">
        <v>10</v>
      </c>
      <c r="L6" s="32">
        <v>11</v>
      </c>
      <c r="M6" s="32">
        <v>12</v>
      </c>
    </row>
    <row r="7" spans="1:13" x14ac:dyDescent="0.25">
      <c r="A7" s="16">
        <v>2017</v>
      </c>
      <c r="B7" s="36">
        <v>340</v>
      </c>
      <c r="C7" s="36">
        <v>297</v>
      </c>
      <c r="D7" s="36">
        <v>284</v>
      </c>
      <c r="E7" s="36">
        <v>258</v>
      </c>
      <c r="F7" s="36">
        <v>233</v>
      </c>
      <c r="G7" s="36">
        <v>258</v>
      </c>
      <c r="H7" s="36">
        <v>246</v>
      </c>
      <c r="I7" s="36">
        <v>281</v>
      </c>
      <c r="J7" s="36">
        <v>254</v>
      </c>
      <c r="K7" s="36">
        <v>256</v>
      </c>
      <c r="L7" s="36">
        <v>270</v>
      </c>
      <c r="M7" s="36">
        <v>267</v>
      </c>
    </row>
    <row r="8" spans="1:13" x14ac:dyDescent="0.25">
      <c r="A8" s="16">
        <v>2018</v>
      </c>
      <c r="B8" s="36">
        <v>298</v>
      </c>
      <c r="C8" s="36">
        <v>270</v>
      </c>
      <c r="D8" s="36">
        <v>300</v>
      </c>
      <c r="E8" s="36">
        <v>288</v>
      </c>
      <c r="F8" s="36">
        <v>278</v>
      </c>
      <c r="G8" s="36">
        <v>263</v>
      </c>
      <c r="H8" s="36">
        <v>250</v>
      </c>
      <c r="I8" s="36">
        <v>291</v>
      </c>
      <c r="J8" s="36">
        <v>241</v>
      </c>
      <c r="K8" s="36">
        <v>267</v>
      </c>
      <c r="L8" s="36">
        <v>266</v>
      </c>
      <c r="M8" s="36">
        <v>235</v>
      </c>
    </row>
    <row r="9" spans="1:13" x14ac:dyDescent="0.25">
      <c r="A9" s="16">
        <v>2019</v>
      </c>
      <c r="B9" s="36">
        <v>291</v>
      </c>
      <c r="C9" s="36">
        <v>271</v>
      </c>
      <c r="D9" s="36">
        <v>288</v>
      </c>
      <c r="E9" s="36">
        <v>249</v>
      </c>
      <c r="F9" s="36">
        <v>265</v>
      </c>
      <c r="G9" s="36">
        <v>239</v>
      </c>
      <c r="H9" s="36">
        <v>243</v>
      </c>
      <c r="I9" s="36">
        <v>279</v>
      </c>
      <c r="J9" s="36">
        <v>254</v>
      </c>
      <c r="K9" s="36">
        <v>266</v>
      </c>
      <c r="L9" s="36">
        <v>254</v>
      </c>
      <c r="M9" s="36">
        <v>236</v>
      </c>
    </row>
    <row r="10" spans="1:13" x14ac:dyDescent="0.25">
      <c r="A10" s="16">
        <v>2020</v>
      </c>
      <c r="B10" s="36">
        <v>288</v>
      </c>
      <c r="C10" s="36">
        <v>275</v>
      </c>
      <c r="D10" s="36">
        <v>259</v>
      </c>
      <c r="E10" s="36">
        <v>220</v>
      </c>
      <c r="F10" s="36">
        <v>193</v>
      </c>
      <c r="G10" s="36">
        <v>236</v>
      </c>
      <c r="H10" s="36">
        <v>254</v>
      </c>
      <c r="I10" s="36">
        <v>246</v>
      </c>
      <c r="J10" s="36">
        <v>244</v>
      </c>
      <c r="K10" s="36">
        <v>282</v>
      </c>
      <c r="L10" s="36">
        <v>263</v>
      </c>
      <c r="M10" s="36">
        <v>317</v>
      </c>
    </row>
    <row r="11" spans="1:13" x14ac:dyDescent="0.25">
      <c r="A11" s="16">
        <v>2021</v>
      </c>
      <c r="B11" s="36">
        <v>579.73589533932955</v>
      </c>
      <c r="C11" s="36">
        <v>656.965658217498</v>
      </c>
      <c r="D11" s="36">
        <v>860.49877350776774</v>
      </c>
      <c r="E11" s="36">
        <v>416.79967293540471</v>
      </c>
      <c r="F11" s="36">
        <v>263</v>
      </c>
      <c r="G11" s="36">
        <v>231</v>
      </c>
      <c r="H11" s="36">
        <v>233</v>
      </c>
      <c r="I11" s="36"/>
      <c r="J11" s="36"/>
      <c r="K11" s="36"/>
      <c r="L11" s="36"/>
      <c r="M11" s="36"/>
    </row>
    <row r="13" spans="1:13" x14ac:dyDescent="0.25">
      <c r="A13" s="32" t="s">
        <v>1174</v>
      </c>
      <c r="B13" s="32">
        <v>1</v>
      </c>
      <c r="C13" s="32">
        <v>2</v>
      </c>
      <c r="D13" s="32">
        <v>3</v>
      </c>
      <c r="E13" s="32">
        <v>4</v>
      </c>
      <c r="F13" s="32">
        <v>5</v>
      </c>
      <c r="G13" s="32">
        <v>6</v>
      </c>
      <c r="H13" s="32">
        <v>7</v>
      </c>
      <c r="I13" s="32">
        <v>8</v>
      </c>
      <c r="J13" s="32">
        <v>9</v>
      </c>
      <c r="K13" s="32">
        <v>10</v>
      </c>
      <c r="L13" s="32">
        <v>11</v>
      </c>
      <c r="M13" s="32">
        <v>12</v>
      </c>
    </row>
    <row r="14" spans="1:13" x14ac:dyDescent="0.25">
      <c r="A14" s="16">
        <v>2017</v>
      </c>
      <c r="B14" s="36">
        <v>10.96774193548387</v>
      </c>
      <c r="C14" s="36">
        <v>10.607142857142858</v>
      </c>
      <c r="D14" s="36">
        <v>9.1612903225806459</v>
      </c>
      <c r="E14" s="36">
        <v>8.6</v>
      </c>
      <c r="F14" s="36">
        <v>7.5161290322580649</v>
      </c>
      <c r="G14" s="36">
        <v>8.6</v>
      </c>
      <c r="H14" s="36">
        <v>7.935483870967742</v>
      </c>
      <c r="I14" s="36">
        <v>9.064516129032258</v>
      </c>
      <c r="J14" s="36">
        <v>8.4666666666666668</v>
      </c>
      <c r="K14" s="36">
        <v>8.258064516129032</v>
      </c>
      <c r="L14" s="36">
        <v>9</v>
      </c>
      <c r="M14" s="36">
        <v>8.612903225806452</v>
      </c>
    </row>
    <row r="15" spans="1:13" x14ac:dyDescent="0.25">
      <c r="A15" s="16">
        <v>2018</v>
      </c>
      <c r="B15" s="36">
        <v>9.612903225806452</v>
      </c>
      <c r="C15" s="36">
        <v>9.6428571428571423</v>
      </c>
      <c r="D15" s="36">
        <v>9.67741935483871</v>
      </c>
      <c r="E15" s="36">
        <v>9.6</v>
      </c>
      <c r="F15" s="36">
        <v>8.9677419354838701</v>
      </c>
      <c r="G15" s="36">
        <v>8.7666666666666675</v>
      </c>
      <c r="H15" s="36">
        <v>8.064516129032258</v>
      </c>
      <c r="I15" s="36">
        <v>9.387096774193548</v>
      </c>
      <c r="J15" s="36">
        <v>8.0333333333333332</v>
      </c>
      <c r="K15" s="36">
        <v>8.612903225806452</v>
      </c>
      <c r="L15" s="36">
        <v>8.8666666666666671</v>
      </c>
      <c r="M15" s="36">
        <v>7.580645161290323</v>
      </c>
    </row>
    <row r="16" spans="1:13" x14ac:dyDescent="0.25">
      <c r="A16" s="16">
        <v>2019</v>
      </c>
      <c r="B16" s="36">
        <v>9.387096774193548</v>
      </c>
      <c r="C16" s="36">
        <v>9.6785714285714288</v>
      </c>
      <c r="D16" s="36">
        <v>9.2903225806451619</v>
      </c>
      <c r="E16" s="36">
        <v>8.3000000000000007</v>
      </c>
      <c r="F16" s="36">
        <v>8.5483870967741939</v>
      </c>
      <c r="G16" s="36">
        <v>7.9666666666666668</v>
      </c>
      <c r="H16" s="36">
        <v>7.838709677419355</v>
      </c>
      <c r="I16" s="36">
        <v>9</v>
      </c>
      <c r="J16" s="36">
        <v>8.4666666666666668</v>
      </c>
      <c r="K16" s="36">
        <v>8.5806451612903221</v>
      </c>
      <c r="L16" s="36">
        <v>8.4666666666666668</v>
      </c>
      <c r="M16" s="36">
        <v>7.612903225806452</v>
      </c>
    </row>
    <row r="17" spans="1:13" x14ac:dyDescent="0.25">
      <c r="A17" s="16">
        <v>2020</v>
      </c>
      <c r="B17" s="36">
        <v>9.2903225806451619</v>
      </c>
      <c r="C17" s="36">
        <v>9.4827586206896548</v>
      </c>
      <c r="D17" s="36">
        <v>8.3548387096774199</v>
      </c>
      <c r="E17" s="36">
        <v>7.333333333333333</v>
      </c>
      <c r="F17" s="36">
        <v>6.225806451612903</v>
      </c>
      <c r="G17" s="36">
        <v>7.8666666666666663</v>
      </c>
      <c r="H17" s="36">
        <v>8.193548387096774</v>
      </c>
      <c r="I17" s="36">
        <v>7.935483870967742</v>
      </c>
      <c r="J17" s="36">
        <v>8.1333333333333329</v>
      </c>
      <c r="K17" s="36">
        <v>9.0967741935483879</v>
      </c>
      <c r="L17" s="36">
        <v>8.7666666666666675</v>
      </c>
      <c r="M17" s="36">
        <v>10.225806451612904</v>
      </c>
    </row>
    <row r="18" spans="1:13" x14ac:dyDescent="0.25">
      <c r="A18" s="16">
        <v>2021</v>
      </c>
      <c r="B18" s="36">
        <v>18.701157914171922</v>
      </c>
      <c r="C18" s="36">
        <v>23.463059222053499</v>
      </c>
      <c r="D18" s="36">
        <v>27.758024951863476</v>
      </c>
      <c r="E18" s="36">
        <v>13.893322431180158</v>
      </c>
      <c r="F18" s="36">
        <v>8.4838709677419359</v>
      </c>
      <c r="G18" s="36">
        <v>7.7</v>
      </c>
      <c r="H18" s="36">
        <v>7.5161290322580649</v>
      </c>
      <c r="I18" s="36"/>
      <c r="J18" s="36"/>
      <c r="K18" s="36"/>
      <c r="L18" s="36"/>
      <c r="M18" s="36"/>
    </row>
    <row r="19" spans="1:13" x14ac:dyDescent="0.25">
      <c r="A19" s="96" t="s">
        <v>1175</v>
      </c>
      <c r="B19" s="36">
        <v>24</v>
      </c>
      <c r="C19" s="36">
        <v>24</v>
      </c>
      <c r="D19" s="36">
        <v>24</v>
      </c>
      <c r="E19" s="36">
        <v>24</v>
      </c>
      <c r="F19" s="36">
        <v>24</v>
      </c>
      <c r="G19" s="36">
        <v>24</v>
      </c>
      <c r="H19" s="36">
        <v>24</v>
      </c>
      <c r="I19" s="36">
        <v>24</v>
      </c>
      <c r="J19" s="36">
        <v>24</v>
      </c>
      <c r="K19" s="36">
        <v>24</v>
      </c>
      <c r="L19" s="36">
        <v>24</v>
      </c>
      <c r="M19" s="36">
        <v>24</v>
      </c>
    </row>
    <row r="20" spans="1:13" x14ac:dyDescent="0.25">
      <c r="A20" s="96" t="s">
        <v>1176</v>
      </c>
      <c r="B20" s="36">
        <v>32</v>
      </c>
      <c r="C20" s="36">
        <v>32</v>
      </c>
      <c r="D20" s="36">
        <v>32</v>
      </c>
      <c r="E20" s="36">
        <v>32</v>
      </c>
      <c r="F20" s="36">
        <v>32</v>
      </c>
      <c r="G20" s="36">
        <v>32</v>
      </c>
      <c r="H20" s="36">
        <v>32</v>
      </c>
      <c r="I20" s="36">
        <v>32</v>
      </c>
      <c r="J20" s="36">
        <v>32</v>
      </c>
      <c r="K20" s="36">
        <v>32</v>
      </c>
      <c r="L20" s="36">
        <v>32</v>
      </c>
      <c r="M20" s="36">
        <v>32</v>
      </c>
    </row>
    <row r="21" spans="1:13" x14ac:dyDescent="0.25">
      <c r="A21" s="10"/>
    </row>
    <row r="22" spans="1:13" x14ac:dyDescent="0.25">
      <c r="A22" s="32" t="s">
        <v>1177</v>
      </c>
      <c r="B22" s="32">
        <v>1</v>
      </c>
      <c r="C22" s="32">
        <v>2</v>
      </c>
      <c r="D22" s="32">
        <v>3</v>
      </c>
      <c r="E22" s="32">
        <v>4</v>
      </c>
      <c r="F22" s="32">
        <v>5</v>
      </c>
      <c r="G22" s="32">
        <v>6</v>
      </c>
      <c r="H22" s="32">
        <v>7</v>
      </c>
      <c r="I22" s="32">
        <v>8</v>
      </c>
      <c r="J22" s="32">
        <v>9</v>
      </c>
      <c r="K22" s="32">
        <v>10</v>
      </c>
      <c r="L22" s="32">
        <v>11</v>
      </c>
      <c r="M22" s="32">
        <v>12</v>
      </c>
    </row>
    <row r="23" spans="1:13" x14ac:dyDescent="0.25">
      <c r="A23" s="16">
        <v>2017</v>
      </c>
      <c r="B23" s="36">
        <v>654.5</v>
      </c>
      <c r="C23" s="36">
        <v>618.5</v>
      </c>
      <c r="D23" s="36">
        <v>546.5</v>
      </c>
      <c r="E23" s="36">
        <v>526</v>
      </c>
      <c r="F23" s="36">
        <v>479.5</v>
      </c>
      <c r="G23" s="36">
        <v>461</v>
      </c>
      <c r="H23" s="36">
        <v>466.5</v>
      </c>
      <c r="I23" s="36">
        <v>490.5</v>
      </c>
      <c r="J23" s="36">
        <v>496</v>
      </c>
      <c r="K23" s="36">
        <v>483.5</v>
      </c>
      <c r="L23" s="36">
        <v>494.5</v>
      </c>
      <c r="M23" s="36">
        <v>499.5</v>
      </c>
    </row>
    <row r="24" spans="1:13" x14ac:dyDescent="0.25">
      <c r="A24" s="16">
        <v>2018</v>
      </c>
      <c r="B24" s="36">
        <v>532.5</v>
      </c>
      <c r="C24" s="36">
        <v>557.5</v>
      </c>
      <c r="D24" s="36">
        <v>584</v>
      </c>
      <c r="E24" s="36">
        <v>563</v>
      </c>
      <c r="F24" s="36">
        <v>501.5</v>
      </c>
      <c r="G24" s="36">
        <v>485</v>
      </c>
      <c r="H24" s="36">
        <v>488</v>
      </c>
      <c r="I24" s="36">
        <v>524.5</v>
      </c>
      <c r="J24" s="36">
        <v>519</v>
      </c>
      <c r="K24" s="36">
        <v>488</v>
      </c>
      <c r="L24" s="36">
        <v>486</v>
      </c>
      <c r="M24" s="36">
        <v>524</v>
      </c>
    </row>
    <row r="25" spans="1:13" x14ac:dyDescent="0.25">
      <c r="A25" s="16">
        <v>2019</v>
      </c>
      <c r="B25" s="36">
        <v>539.5</v>
      </c>
      <c r="C25" s="36">
        <v>536</v>
      </c>
      <c r="D25" s="36">
        <v>549.5</v>
      </c>
      <c r="E25" s="36">
        <v>522.5</v>
      </c>
      <c r="F25" s="36">
        <v>483</v>
      </c>
      <c r="G25" s="36">
        <v>482</v>
      </c>
      <c r="H25" s="36">
        <v>498</v>
      </c>
      <c r="I25" s="36">
        <v>503.5</v>
      </c>
      <c r="J25" s="36">
        <v>491.5</v>
      </c>
      <c r="K25" s="36">
        <v>483.5</v>
      </c>
      <c r="L25" s="36">
        <v>500</v>
      </c>
      <c r="M25" s="36">
        <v>503.5</v>
      </c>
    </row>
    <row r="26" spans="1:13" x14ac:dyDescent="0.25">
      <c r="A26" s="16">
        <v>2020</v>
      </c>
      <c r="B26" s="36">
        <v>562</v>
      </c>
      <c r="C26" s="36">
        <v>575.5</v>
      </c>
      <c r="D26" s="36">
        <v>533</v>
      </c>
      <c r="E26" s="36">
        <v>514.5</v>
      </c>
      <c r="F26" s="36">
        <v>472.5</v>
      </c>
      <c r="G26" s="36">
        <v>466.5</v>
      </c>
      <c r="H26" s="36">
        <v>468.5</v>
      </c>
      <c r="I26" s="36">
        <v>488</v>
      </c>
      <c r="J26" s="36">
        <v>512</v>
      </c>
      <c r="K26" s="36">
        <v>552</v>
      </c>
      <c r="L26" s="36">
        <v>598</v>
      </c>
      <c r="M26" s="36">
        <v>657</v>
      </c>
    </row>
    <row r="27" spans="1:13" x14ac:dyDescent="0.25">
      <c r="A27" s="16">
        <v>2021</v>
      </c>
      <c r="B27" s="36">
        <v>870.5</v>
      </c>
      <c r="C27" s="36">
        <v>992.5</v>
      </c>
      <c r="D27" s="36">
        <v>878</v>
      </c>
      <c r="E27" s="36">
        <v>681</v>
      </c>
      <c r="F27" s="36">
        <v>534.5</v>
      </c>
      <c r="G27" s="36">
        <v>482.5</v>
      </c>
      <c r="H27" s="36"/>
      <c r="I27" s="36"/>
      <c r="J27" s="36"/>
      <c r="K27" s="36"/>
      <c r="L27" s="36"/>
      <c r="M27" s="36"/>
    </row>
    <row r="29" spans="1:13" x14ac:dyDescent="0.25">
      <c r="A29" s="32" t="s">
        <v>1178</v>
      </c>
      <c r="B29" s="32">
        <v>1</v>
      </c>
      <c r="C29" s="32">
        <v>2</v>
      </c>
      <c r="D29" s="32">
        <v>3</v>
      </c>
      <c r="E29" s="32">
        <v>4</v>
      </c>
      <c r="F29" s="32">
        <v>5</v>
      </c>
      <c r="G29" s="32">
        <v>6</v>
      </c>
      <c r="H29" s="32">
        <v>7</v>
      </c>
      <c r="I29" s="32">
        <v>8</v>
      </c>
      <c r="J29" s="32">
        <v>9</v>
      </c>
      <c r="K29" s="32">
        <v>10</v>
      </c>
      <c r="L29" s="32">
        <v>11</v>
      </c>
      <c r="M29" s="32">
        <v>12</v>
      </c>
    </row>
    <row r="30" spans="1:13" x14ac:dyDescent="0.25">
      <c r="A30" s="16">
        <v>2017</v>
      </c>
      <c r="B30" s="75">
        <f>B7/B23</f>
        <v>0.51948051948051943</v>
      </c>
      <c r="C30" s="75">
        <f t="shared" ref="C30:M30" si="0">C7/C23</f>
        <v>0.48019401778496362</v>
      </c>
      <c r="D30" s="75">
        <f t="shared" si="0"/>
        <v>0.51967063129002744</v>
      </c>
      <c r="E30" s="75">
        <f t="shared" si="0"/>
        <v>0.49049429657794674</v>
      </c>
      <c r="F30" s="75">
        <f t="shared" si="0"/>
        <v>0.48592283628779981</v>
      </c>
      <c r="G30" s="75">
        <f t="shared" si="0"/>
        <v>0.55965292841648595</v>
      </c>
      <c r="H30" s="75">
        <f t="shared" si="0"/>
        <v>0.52733118971061088</v>
      </c>
      <c r="I30" s="75">
        <f t="shared" si="0"/>
        <v>0.57288481141692149</v>
      </c>
      <c r="J30" s="75">
        <f t="shared" si="0"/>
        <v>0.51209677419354838</v>
      </c>
      <c r="K30" s="75">
        <f t="shared" si="0"/>
        <v>0.52947259565667015</v>
      </c>
      <c r="L30" s="75">
        <f t="shared" si="0"/>
        <v>0.54600606673407481</v>
      </c>
      <c r="M30" s="75">
        <f t="shared" si="0"/>
        <v>0.53453453453453459</v>
      </c>
    </row>
    <row r="31" spans="1:13" x14ac:dyDescent="0.25">
      <c r="A31" s="16">
        <v>2018</v>
      </c>
      <c r="B31" s="75">
        <f t="shared" ref="B31:M31" si="1">B8/B24</f>
        <v>0.5596244131455399</v>
      </c>
      <c r="C31" s="75">
        <f t="shared" si="1"/>
        <v>0.48430493273542602</v>
      </c>
      <c r="D31" s="75">
        <f t="shared" si="1"/>
        <v>0.51369863013698636</v>
      </c>
      <c r="E31" s="75">
        <f t="shared" si="1"/>
        <v>0.51154529307282415</v>
      </c>
      <c r="F31" s="75">
        <f t="shared" si="1"/>
        <v>0.5543369890329013</v>
      </c>
      <c r="G31" s="75">
        <f t="shared" si="1"/>
        <v>0.54226804123711336</v>
      </c>
      <c r="H31" s="75">
        <f t="shared" si="1"/>
        <v>0.51229508196721307</v>
      </c>
      <c r="I31" s="75">
        <f t="shared" si="1"/>
        <v>0.55481410867492853</v>
      </c>
      <c r="J31" s="75">
        <f t="shared" si="1"/>
        <v>0.46435452793834298</v>
      </c>
      <c r="K31" s="75">
        <f t="shared" si="1"/>
        <v>0.54713114754098358</v>
      </c>
      <c r="L31" s="75">
        <f t="shared" si="1"/>
        <v>0.54732510288065839</v>
      </c>
      <c r="M31" s="75">
        <f t="shared" si="1"/>
        <v>0.44847328244274809</v>
      </c>
    </row>
    <row r="32" spans="1:13" x14ac:dyDescent="0.25">
      <c r="A32" s="16">
        <v>2019</v>
      </c>
      <c r="B32" s="75">
        <f t="shared" ref="B32:M32" si="2">B9/B25</f>
        <v>0.53938832252085267</v>
      </c>
      <c r="C32" s="75">
        <f t="shared" si="2"/>
        <v>0.50559701492537312</v>
      </c>
      <c r="D32" s="75">
        <f t="shared" si="2"/>
        <v>0.52411282984531393</v>
      </c>
      <c r="E32" s="75">
        <f t="shared" si="2"/>
        <v>0.47655502392344495</v>
      </c>
      <c r="F32" s="75">
        <f t="shared" si="2"/>
        <v>0.54865424430641818</v>
      </c>
      <c r="G32" s="75">
        <f t="shared" si="2"/>
        <v>0.49585062240663902</v>
      </c>
      <c r="H32" s="75">
        <f t="shared" si="2"/>
        <v>0.48795180722891568</v>
      </c>
      <c r="I32" s="75">
        <f t="shared" si="2"/>
        <v>0.55412115193644484</v>
      </c>
      <c r="J32" s="75">
        <f t="shared" si="2"/>
        <v>0.5167853509664293</v>
      </c>
      <c r="K32" s="75">
        <f t="shared" si="2"/>
        <v>0.55015511892450875</v>
      </c>
      <c r="L32" s="75">
        <f t="shared" si="2"/>
        <v>0.50800000000000001</v>
      </c>
      <c r="M32" s="75">
        <f t="shared" si="2"/>
        <v>0.46871896722939427</v>
      </c>
    </row>
    <row r="33" spans="1:13" x14ac:dyDescent="0.25">
      <c r="A33" s="16">
        <v>2020</v>
      </c>
      <c r="B33" s="75">
        <f t="shared" ref="B33:M33" si="3">B10/B26</f>
        <v>0.51245551601423489</v>
      </c>
      <c r="C33" s="75">
        <f t="shared" si="3"/>
        <v>0.47784535186794092</v>
      </c>
      <c r="D33" s="75">
        <f t="shared" si="3"/>
        <v>0.48592870544090055</v>
      </c>
      <c r="E33" s="75">
        <f t="shared" si="3"/>
        <v>0.42759961127308066</v>
      </c>
      <c r="F33" s="75">
        <f t="shared" si="3"/>
        <v>0.40846560846560848</v>
      </c>
      <c r="G33" s="75">
        <f t="shared" si="3"/>
        <v>0.50589496248660237</v>
      </c>
      <c r="H33" s="75">
        <f t="shared" si="3"/>
        <v>0.5421558164354322</v>
      </c>
      <c r="I33" s="75">
        <f t="shared" si="3"/>
        <v>0.50409836065573765</v>
      </c>
      <c r="J33" s="75">
        <f t="shared" si="3"/>
        <v>0.4765625</v>
      </c>
      <c r="K33" s="75">
        <f t="shared" si="3"/>
        <v>0.51086956521739135</v>
      </c>
      <c r="L33" s="75">
        <f t="shared" si="3"/>
        <v>0.43979933110367891</v>
      </c>
      <c r="M33" s="75">
        <f t="shared" si="3"/>
        <v>0.48249619482496192</v>
      </c>
    </row>
    <row r="34" spans="1:13" x14ac:dyDescent="0.25">
      <c r="A34" s="16">
        <v>2021</v>
      </c>
      <c r="B34" s="75">
        <f t="shared" ref="B34:G34" si="4">B11/B27</f>
        <v>0.66598035076315854</v>
      </c>
      <c r="C34" s="75">
        <f t="shared" si="4"/>
        <v>0.66193013422417935</v>
      </c>
      <c r="D34" s="75">
        <f t="shared" si="4"/>
        <v>0.98006694021385843</v>
      </c>
      <c r="E34" s="75">
        <f t="shared" si="4"/>
        <v>0.61204063573480871</v>
      </c>
      <c r="F34" s="75">
        <f t="shared" si="4"/>
        <v>0.49204864359214218</v>
      </c>
      <c r="G34" s="75">
        <f t="shared" si="4"/>
        <v>0.47875647668393784</v>
      </c>
      <c r="H34" s="75"/>
      <c r="I34" s="75"/>
      <c r="J34" s="75"/>
      <c r="K34" s="75"/>
      <c r="L34" s="75"/>
      <c r="M34" s="75"/>
    </row>
    <row r="35" spans="1:13" x14ac:dyDescent="0.25">
      <c r="A35" s="10" t="s">
        <v>1179</v>
      </c>
    </row>
  </sheetData>
  <pageMargins left="0.7" right="0.7" top="0.75" bottom="0.75" header="0.3" footer="0.3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3A71B8-09A6-400D-97A4-F5395CF69E31}">
  <dimension ref="A1:I11"/>
  <sheetViews>
    <sheetView zoomScale="85" zoomScaleNormal="85" workbookViewId="0">
      <selection activeCell="B1" sqref="B1"/>
    </sheetView>
  </sheetViews>
  <sheetFormatPr defaultRowHeight="15" x14ac:dyDescent="0.25"/>
  <cols>
    <col min="1" max="1" width="57.85546875" bestFit="1" customWidth="1"/>
    <col min="2" max="2" width="11.42578125" style="2" bestFit="1" customWidth="1"/>
    <col min="3" max="3" width="11.42578125" bestFit="1" customWidth="1"/>
    <col min="4" max="5" width="10.42578125" bestFit="1" customWidth="1"/>
  </cols>
  <sheetData>
    <row r="1" spans="1:9" x14ac:dyDescent="0.25">
      <c r="A1" s="7" t="s">
        <v>1097</v>
      </c>
      <c r="B1" s="7">
        <v>18</v>
      </c>
    </row>
    <row r="2" spans="1:9" x14ac:dyDescent="0.25">
      <c r="A2" s="8" t="s">
        <v>1180</v>
      </c>
      <c r="B2" s="8"/>
    </row>
    <row r="3" spans="1:9" x14ac:dyDescent="0.25">
      <c r="A3" s="7"/>
      <c r="B3" s="8"/>
    </row>
    <row r="4" spans="1:9" x14ac:dyDescent="0.25">
      <c r="A4" s="10" t="str">
        <f>HYPERLINK("#'OBSAH'!A1","Naspäť na obsah")</f>
        <v>Naspäť na obsah</v>
      </c>
      <c r="B4" s="8"/>
    </row>
    <row r="5" spans="1:9" x14ac:dyDescent="0.25">
      <c r="A5" s="1"/>
    </row>
    <row r="6" spans="1:9" s="3" customFormat="1" x14ac:dyDescent="0.25">
      <c r="A6" s="32"/>
      <c r="B6" s="114">
        <v>2017</v>
      </c>
      <c r="C6" s="115"/>
      <c r="D6" s="114">
        <v>2018</v>
      </c>
      <c r="E6" s="115"/>
      <c r="F6" s="114">
        <v>2019</v>
      </c>
      <c r="G6" s="115"/>
      <c r="H6" s="114">
        <v>2020</v>
      </c>
      <c r="I6" s="115"/>
    </row>
    <row r="7" spans="1:9" x14ac:dyDescent="0.25">
      <c r="A7" s="16"/>
      <c r="B7" s="36" t="s">
        <v>382</v>
      </c>
      <c r="C7" s="36" t="s">
        <v>383</v>
      </c>
      <c r="D7" s="36" t="s">
        <v>382</v>
      </c>
      <c r="E7" s="36" t="s">
        <v>383</v>
      </c>
      <c r="F7" s="36" t="s">
        <v>382</v>
      </c>
      <c r="G7" s="36" t="s">
        <v>383</v>
      </c>
      <c r="H7" s="36" t="s">
        <v>382</v>
      </c>
      <c r="I7" s="36" t="s">
        <v>383</v>
      </c>
    </row>
    <row r="8" spans="1:9" x14ac:dyDescent="0.25">
      <c r="A8" s="16" t="s">
        <v>1181</v>
      </c>
      <c r="B8" s="36">
        <v>16090.83</v>
      </c>
      <c r="C8" s="36">
        <v>46914.28</v>
      </c>
      <c r="D8" s="36">
        <v>11829.68</v>
      </c>
      <c r="E8" s="36">
        <v>47318.78</v>
      </c>
      <c r="F8" s="36">
        <v>14071.95</v>
      </c>
      <c r="G8" s="36">
        <v>45487.42</v>
      </c>
      <c r="H8" s="36">
        <v>26292.63</v>
      </c>
      <c r="I8" s="36">
        <v>26292.61</v>
      </c>
    </row>
    <row r="9" spans="1:9" x14ac:dyDescent="0.25">
      <c r="A9" s="16" t="s">
        <v>1182</v>
      </c>
      <c r="B9" s="36">
        <v>4082.74</v>
      </c>
      <c r="C9" s="36">
        <v>16331.07</v>
      </c>
      <c r="D9" s="36">
        <v>4015.91</v>
      </c>
      <c r="E9" s="36">
        <v>16063.6</v>
      </c>
      <c r="F9" s="36">
        <v>5341.18</v>
      </c>
      <c r="G9" s="36">
        <v>14287.14</v>
      </c>
      <c r="H9" s="36">
        <v>11460.76</v>
      </c>
      <c r="I9" s="36">
        <v>11460.69</v>
      </c>
    </row>
    <row r="10" spans="1:9" x14ac:dyDescent="0.25">
      <c r="A10" s="16" t="s">
        <v>1183</v>
      </c>
      <c r="B10" s="36">
        <v>818.22</v>
      </c>
      <c r="C10" s="36">
        <v>1227.67</v>
      </c>
      <c r="D10" s="36">
        <v>386.7</v>
      </c>
      <c r="E10" s="36">
        <v>1546.88</v>
      </c>
      <c r="F10" s="36">
        <v>284.49</v>
      </c>
      <c r="G10" s="36">
        <v>938.73</v>
      </c>
      <c r="H10" s="36">
        <v>457.46</v>
      </c>
      <c r="I10" s="36">
        <v>423.72</v>
      </c>
    </row>
    <row r="11" spans="1:9" x14ac:dyDescent="0.25">
      <c r="A11" s="10" t="s">
        <v>96</v>
      </c>
    </row>
  </sheetData>
  <mergeCells count="4">
    <mergeCell ref="B6:C6"/>
    <mergeCell ref="D6:E6"/>
    <mergeCell ref="F6:G6"/>
    <mergeCell ref="H6:I6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E05971-A91C-4EE4-851B-FD98821DF1DF}">
  <dimension ref="A1:E75"/>
  <sheetViews>
    <sheetView topLeftCell="A55" workbookViewId="0">
      <selection activeCell="A75" sqref="A75"/>
    </sheetView>
  </sheetViews>
  <sheetFormatPr defaultRowHeight="14.25" x14ac:dyDescent="0.2"/>
  <cols>
    <col min="1" max="1" width="11.42578125" style="53" customWidth="1"/>
    <col min="2" max="2" width="92.85546875" style="48" customWidth="1"/>
    <col min="3" max="3" width="21.140625" style="44" bestFit="1" customWidth="1"/>
    <col min="4" max="4" width="17.85546875" style="44" bestFit="1" customWidth="1"/>
    <col min="5" max="5" width="17.140625" style="44" bestFit="1" customWidth="1"/>
    <col min="6" max="16384" width="9.140625" style="8"/>
  </cols>
  <sheetData>
    <row r="1" spans="1:5" x14ac:dyDescent="0.2">
      <c r="A1" s="52" t="s">
        <v>64</v>
      </c>
      <c r="B1" s="47">
        <v>4</v>
      </c>
    </row>
    <row r="2" spans="1:5" x14ac:dyDescent="0.2">
      <c r="A2" s="53" t="s">
        <v>106</v>
      </c>
    </row>
    <row r="3" spans="1:5" x14ac:dyDescent="0.2">
      <c r="A3" s="52"/>
    </row>
    <row r="4" spans="1:5" x14ac:dyDescent="0.2">
      <c r="A4" s="54" t="str">
        <f>HYPERLINK("#'OBSAH'!A1","Naspäť na obsah")</f>
        <v>Naspäť na obsah</v>
      </c>
    </row>
    <row r="6" spans="1:5" x14ac:dyDescent="0.2">
      <c r="A6" s="45"/>
      <c r="B6" s="49" t="s">
        <v>107</v>
      </c>
      <c r="C6" s="45" t="s">
        <v>108</v>
      </c>
      <c r="D6" s="45" t="s">
        <v>109</v>
      </c>
      <c r="E6" s="45" t="s">
        <v>110</v>
      </c>
    </row>
    <row r="7" spans="1:5" ht="28.5" x14ac:dyDescent="0.2">
      <c r="A7" s="55">
        <v>1</v>
      </c>
      <c r="B7" s="50" t="s">
        <v>111</v>
      </c>
      <c r="C7" s="46"/>
      <c r="D7" s="46"/>
      <c r="E7" s="46"/>
    </row>
    <row r="8" spans="1:5" x14ac:dyDescent="0.2">
      <c r="A8" s="56" t="s">
        <v>112</v>
      </c>
      <c r="B8" s="51" t="s">
        <v>113</v>
      </c>
      <c r="C8" s="46">
        <v>2</v>
      </c>
      <c r="D8" s="46" t="s">
        <v>114</v>
      </c>
      <c r="E8" s="46" t="s">
        <v>114</v>
      </c>
    </row>
    <row r="9" spans="1:5" x14ac:dyDescent="0.2">
      <c r="A9" s="56" t="s">
        <v>115</v>
      </c>
      <c r="B9" s="51" t="s">
        <v>116</v>
      </c>
      <c r="C9" s="46">
        <v>6</v>
      </c>
      <c r="D9" s="46" t="s">
        <v>114</v>
      </c>
      <c r="E9" s="46" t="s">
        <v>114</v>
      </c>
    </row>
    <row r="10" spans="1:5" x14ac:dyDescent="0.2">
      <c r="A10" s="56" t="s">
        <v>117</v>
      </c>
      <c r="B10" s="51" t="s">
        <v>118</v>
      </c>
      <c r="C10" s="46">
        <v>7</v>
      </c>
      <c r="D10" s="46" t="s">
        <v>114</v>
      </c>
      <c r="E10" s="46" t="s">
        <v>114</v>
      </c>
    </row>
    <row r="11" spans="1:5" x14ac:dyDescent="0.2">
      <c r="A11" s="56" t="s">
        <v>119</v>
      </c>
      <c r="B11" s="51" t="s">
        <v>120</v>
      </c>
      <c r="C11" s="46" t="s">
        <v>114</v>
      </c>
      <c r="D11" s="46" t="s">
        <v>114</v>
      </c>
      <c r="E11" s="46" t="s">
        <v>114</v>
      </c>
    </row>
    <row r="12" spans="1:5" x14ac:dyDescent="0.2">
      <c r="A12" s="56" t="s">
        <v>121</v>
      </c>
      <c r="B12" s="51" t="s">
        <v>122</v>
      </c>
      <c r="C12" s="46" t="s">
        <v>114</v>
      </c>
      <c r="D12" s="46" t="s">
        <v>114</v>
      </c>
      <c r="E12" s="46" t="s">
        <v>114</v>
      </c>
    </row>
    <row r="13" spans="1:5" x14ac:dyDescent="0.2">
      <c r="A13" s="56" t="s">
        <v>123</v>
      </c>
      <c r="B13" s="51" t="s">
        <v>124</v>
      </c>
      <c r="C13" s="46" t="s">
        <v>114</v>
      </c>
      <c r="D13" s="46" t="s">
        <v>114</v>
      </c>
      <c r="E13" s="46" t="s">
        <v>114</v>
      </c>
    </row>
    <row r="14" spans="1:5" x14ac:dyDescent="0.2">
      <c r="A14" s="56" t="s">
        <v>125</v>
      </c>
      <c r="B14" s="51" t="s">
        <v>126</v>
      </c>
      <c r="C14" s="46" t="s">
        <v>114</v>
      </c>
      <c r="D14" s="46" t="s">
        <v>114</v>
      </c>
      <c r="E14" s="46" t="s">
        <v>114</v>
      </c>
    </row>
    <row r="15" spans="1:5" x14ac:dyDescent="0.2">
      <c r="A15" s="56" t="s">
        <v>127</v>
      </c>
      <c r="B15" s="51" t="s">
        <v>128</v>
      </c>
      <c r="C15" s="46" t="s">
        <v>114</v>
      </c>
      <c r="D15" s="46" t="s">
        <v>114</v>
      </c>
      <c r="E15" s="46" t="s">
        <v>114</v>
      </c>
    </row>
    <row r="16" spans="1:5" x14ac:dyDescent="0.2">
      <c r="A16" s="56" t="s">
        <v>129</v>
      </c>
      <c r="B16" s="51" t="s">
        <v>130</v>
      </c>
      <c r="C16" s="46" t="s">
        <v>114</v>
      </c>
      <c r="D16" s="46" t="s">
        <v>114</v>
      </c>
      <c r="E16" s="46" t="s">
        <v>114</v>
      </c>
    </row>
    <row r="17" spans="1:5" x14ac:dyDescent="0.2">
      <c r="A17" s="55">
        <v>2</v>
      </c>
      <c r="B17" s="50" t="s">
        <v>131</v>
      </c>
      <c r="C17" s="46"/>
      <c r="D17" s="46"/>
      <c r="E17" s="46"/>
    </row>
    <row r="18" spans="1:5" x14ac:dyDescent="0.2">
      <c r="A18" s="56" t="s">
        <v>112</v>
      </c>
      <c r="B18" s="51" t="s">
        <v>132</v>
      </c>
      <c r="C18" s="46">
        <v>6</v>
      </c>
      <c r="D18" s="46" t="s">
        <v>114</v>
      </c>
      <c r="E18" s="46" t="s">
        <v>114</v>
      </c>
    </row>
    <row r="19" spans="1:5" x14ac:dyDescent="0.2">
      <c r="A19" s="56" t="s">
        <v>115</v>
      </c>
      <c r="B19" s="51" t="s">
        <v>133</v>
      </c>
      <c r="C19" s="46" t="s">
        <v>114</v>
      </c>
      <c r="D19" s="46" t="s">
        <v>114</v>
      </c>
      <c r="E19" s="46" t="s">
        <v>114</v>
      </c>
    </row>
    <row r="20" spans="1:5" x14ac:dyDescent="0.2">
      <c r="A20" s="56" t="s">
        <v>117</v>
      </c>
      <c r="B20" s="51" t="s">
        <v>134</v>
      </c>
      <c r="C20" s="46">
        <v>6</v>
      </c>
      <c r="D20" s="46" t="s">
        <v>114</v>
      </c>
      <c r="E20" s="46" t="s">
        <v>114</v>
      </c>
    </row>
    <row r="21" spans="1:5" ht="28.5" x14ac:dyDescent="0.2">
      <c r="A21" s="55">
        <v>3</v>
      </c>
      <c r="B21" s="50" t="s">
        <v>135</v>
      </c>
      <c r="C21" s="46"/>
      <c r="D21" s="46"/>
      <c r="E21" s="46"/>
    </row>
    <row r="22" spans="1:5" x14ac:dyDescent="0.2">
      <c r="A22" s="56" t="s">
        <v>112</v>
      </c>
      <c r="B22" s="51" t="s">
        <v>136</v>
      </c>
      <c r="C22" s="46">
        <v>1</v>
      </c>
      <c r="D22" s="46" t="s">
        <v>114</v>
      </c>
      <c r="E22" s="46" t="s">
        <v>137</v>
      </c>
    </row>
    <row r="23" spans="1:5" x14ac:dyDescent="0.2">
      <c r="A23" s="56" t="s">
        <v>115</v>
      </c>
      <c r="B23" s="51" t="s">
        <v>138</v>
      </c>
      <c r="C23" s="46" t="s">
        <v>114</v>
      </c>
      <c r="D23" s="46" t="s">
        <v>114</v>
      </c>
      <c r="E23" s="46" t="s">
        <v>114</v>
      </c>
    </row>
    <row r="24" spans="1:5" x14ac:dyDescent="0.2">
      <c r="A24" s="55">
        <v>4</v>
      </c>
      <c r="B24" s="50" t="s">
        <v>139</v>
      </c>
      <c r="C24" s="46"/>
      <c r="D24" s="46"/>
      <c r="E24" s="46"/>
    </row>
    <row r="25" spans="1:5" x14ac:dyDescent="0.2">
      <c r="A25" s="56" t="s">
        <v>112</v>
      </c>
      <c r="B25" s="51" t="s">
        <v>140</v>
      </c>
      <c r="C25" s="46" t="s">
        <v>114</v>
      </c>
      <c r="D25" s="46" t="s">
        <v>114</v>
      </c>
      <c r="E25" s="46" t="s">
        <v>114</v>
      </c>
    </row>
    <row r="26" spans="1:5" x14ac:dyDescent="0.2">
      <c r="A26" s="56" t="s">
        <v>115</v>
      </c>
      <c r="B26" s="51" t="s">
        <v>141</v>
      </c>
      <c r="C26" s="46" t="s">
        <v>114</v>
      </c>
      <c r="D26" s="46" t="s">
        <v>114</v>
      </c>
      <c r="E26" s="46" t="s">
        <v>114</v>
      </c>
    </row>
    <row r="27" spans="1:5" x14ac:dyDescent="0.2">
      <c r="A27" s="56" t="s">
        <v>117</v>
      </c>
      <c r="B27" s="51" t="s">
        <v>142</v>
      </c>
      <c r="C27" s="46" t="s">
        <v>114</v>
      </c>
      <c r="D27" s="46" t="s">
        <v>114</v>
      </c>
      <c r="E27" s="46" t="s">
        <v>114</v>
      </c>
    </row>
    <row r="28" spans="1:5" x14ac:dyDescent="0.2">
      <c r="A28" s="56" t="s">
        <v>119</v>
      </c>
      <c r="B28" s="51" t="s">
        <v>143</v>
      </c>
      <c r="C28" s="46" t="s">
        <v>114</v>
      </c>
      <c r="D28" s="46" t="s">
        <v>114</v>
      </c>
      <c r="E28" s="46" t="s">
        <v>114</v>
      </c>
    </row>
    <row r="29" spans="1:5" x14ac:dyDescent="0.2">
      <c r="A29" s="56" t="s">
        <v>121</v>
      </c>
      <c r="B29" s="51" t="s">
        <v>144</v>
      </c>
      <c r="C29" s="46" t="s">
        <v>114</v>
      </c>
      <c r="D29" s="46" t="s">
        <v>114</v>
      </c>
      <c r="E29" s="46" t="s">
        <v>114</v>
      </c>
    </row>
    <row r="30" spans="1:5" x14ac:dyDescent="0.2">
      <c r="A30" s="55">
        <v>5</v>
      </c>
      <c r="B30" s="50" t="s">
        <v>145</v>
      </c>
      <c r="C30" s="46"/>
      <c r="D30" s="46"/>
      <c r="E30" s="46"/>
    </row>
    <row r="31" spans="1:5" x14ac:dyDescent="0.2">
      <c r="A31" s="56" t="s">
        <v>112</v>
      </c>
      <c r="B31" s="51" t="s">
        <v>146</v>
      </c>
      <c r="C31" s="46" t="s">
        <v>114</v>
      </c>
      <c r="D31" s="46" t="s">
        <v>114</v>
      </c>
      <c r="E31" s="46" t="s">
        <v>114</v>
      </c>
    </row>
    <row r="32" spans="1:5" x14ac:dyDescent="0.2">
      <c r="A32" s="56" t="s">
        <v>115</v>
      </c>
      <c r="B32" s="51" t="s">
        <v>147</v>
      </c>
      <c r="C32" s="46" t="s">
        <v>114</v>
      </c>
      <c r="D32" s="46" t="s">
        <v>114</v>
      </c>
      <c r="E32" s="46" t="s">
        <v>114</v>
      </c>
    </row>
    <row r="33" spans="1:5" x14ac:dyDescent="0.2">
      <c r="A33" s="56" t="s">
        <v>117</v>
      </c>
      <c r="B33" s="51" t="s">
        <v>148</v>
      </c>
      <c r="C33" s="46" t="s">
        <v>114</v>
      </c>
      <c r="D33" s="46" t="s">
        <v>114</v>
      </c>
      <c r="E33" s="46" t="s">
        <v>114</v>
      </c>
    </row>
    <row r="34" spans="1:5" ht="28.5" x14ac:dyDescent="0.2">
      <c r="A34" s="56" t="s">
        <v>119</v>
      </c>
      <c r="B34" s="51" t="s">
        <v>149</v>
      </c>
      <c r="C34" s="46" t="s">
        <v>114</v>
      </c>
      <c r="D34" s="46" t="s">
        <v>114</v>
      </c>
      <c r="E34" s="46" t="s">
        <v>114</v>
      </c>
    </row>
    <row r="35" spans="1:5" x14ac:dyDescent="0.2">
      <c r="A35" s="56" t="s">
        <v>121</v>
      </c>
      <c r="B35" s="51" t="s">
        <v>150</v>
      </c>
      <c r="C35" s="46" t="s">
        <v>114</v>
      </c>
      <c r="D35" s="46" t="s">
        <v>114</v>
      </c>
      <c r="E35" s="46" t="s">
        <v>114</v>
      </c>
    </row>
    <row r="36" spans="1:5" x14ac:dyDescent="0.2">
      <c r="A36" s="56" t="s">
        <v>123</v>
      </c>
      <c r="B36" s="51" t="s">
        <v>151</v>
      </c>
      <c r="C36" s="46">
        <v>1</v>
      </c>
      <c r="D36" s="46" t="s">
        <v>114</v>
      </c>
      <c r="E36" s="46" t="s">
        <v>114</v>
      </c>
    </row>
    <row r="37" spans="1:5" x14ac:dyDescent="0.2">
      <c r="A37" s="56" t="s">
        <v>125</v>
      </c>
      <c r="B37" s="51" t="s">
        <v>152</v>
      </c>
      <c r="C37" s="46">
        <v>6</v>
      </c>
      <c r="D37" s="46" t="s">
        <v>114</v>
      </c>
      <c r="E37" s="46" t="s">
        <v>114</v>
      </c>
    </row>
    <row r="38" spans="1:5" x14ac:dyDescent="0.2">
      <c r="A38" s="56" t="s">
        <v>127</v>
      </c>
      <c r="B38" s="51" t="s">
        <v>153</v>
      </c>
      <c r="C38" s="46" t="s">
        <v>114</v>
      </c>
      <c r="D38" s="46" t="s">
        <v>114</v>
      </c>
      <c r="E38" s="46" t="s">
        <v>114</v>
      </c>
    </row>
    <row r="39" spans="1:5" x14ac:dyDescent="0.2">
      <c r="A39" s="56" t="s">
        <v>129</v>
      </c>
      <c r="B39" s="51" t="s">
        <v>154</v>
      </c>
      <c r="C39" s="46" t="s">
        <v>114</v>
      </c>
      <c r="D39" s="46" t="s">
        <v>114</v>
      </c>
      <c r="E39" s="46" t="s">
        <v>114</v>
      </c>
    </row>
    <row r="40" spans="1:5" ht="28.5" x14ac:dyDescent="0.2">
      <c r="A40" s="56" t="s">
        <v>155</v>
      </c>
      <c r="B40" s="51" t="s">
        <v>156</v>
      </c>
      <c r="C40" s="46" t="s">
        <v>114</v>
      </c>
      <c r="D40" s="46" t="s">
        <v>114</v>
      </c>
      <c r="E40" s="46" t="s">
        <v>114</v>
      </c>
    </row>
    <row r="41" spans="1:5" x14ac:dyDescent="0.2">
      <c r="A41" s="55">
        <v>6</v>
      </c>
      <c r="B41" s="50" t="s">
        <v>157</v>
      </c>
      <c r="C41" s="46"/>
      <c r="D41" s="46"/>
      <c r="E41" s="46"/>
    </row>
    <row r="42" spans="1:5" x14ac:dyDescent="0.2">
      <c r="A42" s="56" t="s">
        <v>112</v>
      </c>
      <c r="B42" s="51" t="s">
        <v>158</v>
      </c>
      <c r="C42" s="46">
        <v>1</v>
      </c>
      <c r="D42" s="46" t="s">
        <v>114</v>
      </c>
      <c r="E42" s="46" t="s">
        <v>114</v>
      </c>
    </row>
    <row r="43" spans="1:5" ht="28.5" x14ac:dyDescent="0.2">
      <c r="A43" s="56" t="s">
        <v>115</v>
      </c>
      <c r="B43" s="51" t="s">
        <v>159</v>
      </c>
      <c r="C43" s="46">
        <v>1</v>
      </c>
      <c r="D43" s="46" t="s">
        <v>114</v>
      </c>
      <c r="E43" s="46" t="s">
        <v>114</v>
      </c>
    </row>
    <row r="44" spans="1:5" x14ac:dyDescent="0.2">
      <c r="A44" s="56" t="s">
        <v>117</v>
      </c>
      <c r="B44" s="51" t="s">
        <v>160</v>
      </c>
      <c r="C44" s="46">
        <v>1</v>
      </c>
      <c r="D44" s="46" t="s">
        <v>114</v>
      </c>
      <c r="E44" s="46" t="s">
        <v>114</v>
      </c>
    </row>
    <row r="45" spans="1:5" x14ac:dyDescent="0.2">
      <c r="A45" s="56" t="s">
        <v>119</v>
      </c>
      <c r="B45" s="51" t="s">
        <v>161</v>
      </c>
      <c r="C45" s="46">
        <v>6</v>
      </c>
      <c r="D45" s="46" t="s">
        <v>114</v>
      </c>
      <c r="E45" s="46" t="s">
        <v>114</v>
      </c>
    </row>
    <row r="46" spans="1:5" x14ac:dyDescent="0.2">
      <c r="A46" s="56" t="s">
        <v>121</v>
      </c>
      <c r="B46" s="51" t="s">
        <v>162</v>
      </c>
      <c r="C46" s="46">
        <v>6</v>
      </c>
      <c r="D46" s="46" t="s">
        <v>114</v>
      </c>
      <c r="E46" s="46" t="s">
        <v>114</v>
      </c>
    </row>
    <row r="47" spans="1:5" x14ac:dyDescent="0.2">
      <c r="A47" s="56" t="s">
        <v>123</v>
      </c>
      <c r="B47" s="51" t="s">
        <v>163</v>
      </c>
      <c r="C47" s="46">
        <v>1</v>
      </c>
      <c r="D47" s="46" t="s">
        <v>114</v>
      </c>
      <c r="E47" s="46" t="s">
        <v>114</v>
      </c>
    </row>
    <row r="48" spans="1:5" x14ac:dyDescent="0.2">
      <c r="A48" s="55">
        <v>7</v>
      </c>
      <c r="B48" s="50" t="s">
        <v>164</v>
      </c>
      <c r="C48" s="46"/>
      <c r="D48" s="46"/>
      <c r="E48" s="46"/>
    </row>
    <row r="49" spans="1:5" x14ac:dyDescent="0.2">
      <c r="A49" s="56" t="s">
        <v>112</v>
      </c>
      <c r="B49" s="51" t="s">
        <v>165</v>
      </c>
      <c r="C49" s="46">
        <v>4</v>
      </c>
      <c r="D49" s="46" t="s">
        <v>114</v>
      </c>
      <c r="E49" s="46" t="s">
        <v>114</v>
      </c>
    </row>
    <row r="50" spans="1:5" ht="28.5" x14ac:dyDescent="0.2">
      <c r="A50" s="56" t="s">
        <v>115</v>
      </c>
      <c r="B50" s="51" t="s">
        <v>166</v>
      </c>
      <c r="C50" s="46">
        <v>4</v>
      </c>
      <c r="D50" s="46" t="s">
        <v>114</v>
      </c>
      <c r="E50" s="46" t="s">
        <v>114</v>
      </c>
    </row>
    <row r="51" spans="1:5" x14ac:dyDescent="0.2">
      <c r="A51" s="56" t="s">
        <v>117</v>
      </c>
      <c r="B51" s="51" t="s">
        <v>167</v>
      </c>
      <c r="C51" s="46">
        <v>1</v>
      </c>
      <c r="D51" s="46" t="s">
        <v>114</v>
      </c>
      <c r="E51" s="46" t="s">
        <v>114</v>
      </c>
    </row>
    <row r="52" spans="1:5" x14ac:dyDescent="0.2">
      <c r="A52" s="55">
        <v>8</v>
      </c>
      <c r="B52" s="50" t="s">
        <v>168</v>
      </c>
      <c r="C52" s="46"/>
      <c r="D52" s="46"/>
      <c r="E52" s="46"/>
    </row>
    <row r="53" spans="1:5" x14ac:dyDescent="0.2">
      <c r="A53" s="56" t="s">
        <v>112</v>
      </c>
      <c r="B53" s="51" t="s">
        <v>169</v>
      </c>
      <c r="C53" s="46">
        <v>5</v>
      </c>
      <c r="D53" s="46" t="s">
        <v>114</v>
      </c>
      <c r="E53" s="46" t="s">
        <v>114</v>
      </c>
    </row>
    <row r="54" spans="1:5" x14ac:dyDescent="0.2">
      <c r="A54" s="56" t="s">
        <v>115</v>
      </c>
      <c r="B54" s="51" t="s">
        <v>170</v>
      </c>
      <c r="C54" s="46">
        <v>5</v>
      </c>
      <c r="D54" s="46" t="s">
        <v>114</v>
      </c>
      <c r="E54" s="46" t="s">
        <v>114</v>
      </c>
    </row>
    <row r="55" spans="1:5" ht="28.5" x14ac:dyDescent="0.2">
      <c r="A55" s="56" t="s">
        <v>117</v>
      </c>
      <c r="B55" s="51" t="s">
        <v>171</v>
      </c>
      <c r="C55" s="46" t="s">
        <v>114</v>
      </c>
      <c r="D55" s="46" t="s">
        <v>114</v>
      </c>
      <c r="E55" s="46" t="s">
        <v>114</v>
      </c>
    </row>
    <row r="56" spans="1:5" x14ac:dyDescent="0.2">
      <c r="A56" s="56" t="s">
        <v>119</v>
      </c>
      <c r="B56" s="51" t="s">
        <v>172</v>
      </c>
      <c r="C56" s="46">
        <v>5</v>
      </c>
      <c r="D56" s="46" t="s">
        <v>114</v>
      </c>
      <c r="E56" s="46" t="s">
        <v>114</v>
      </c>
    </row>
    <row r="57" spans="1:5" ht="28.5" x14ac:dyDescent="0.2">
      <c r="A57" s="56" t="s">
        <v>121</v>
      </c>
      <c r="B57" s="51" t="s">
        <v>173</v>
      </c>
      <c r="C57" s="46">
        <v>5</v>
      </c>
      <c r="D57" s="46" t="s">
        <v>114</v>
      </c>
      <c r="E57" s="46" t="s">
        <v>114</v>
      </c>
    </row>
    <row r="58" spans="1:5" x14ac:dyDescent="0.2">
      <c r="A58" s="55">
        <v>9</v>
      </c>
      <c r="B58" s="50" t="s">
        <v>174</v>
      </c>
      <c r="C58" s="46"/>
      <c r="D58" s="46"/>
      <c r="E58" s="46"/>
    </row>
    <row r="59" spans="1:5" ht="28.5" x14ac:dyDescent="0.2">
      <c r="A59" s="56" t="s">
        <v>112</v>
      </c>
      <c r="B59" s="51" t="s">
        <v>175</v>
      </c>
      <c r="C59" s="46" t="s">
        <v>114</v>
      </c>
      <c r="D59" s="46" t="s">
        <v>114</v>
      </c>
      <c r="E59" s="46" t="s">
        <v>114</v>
      </c>
    </row>
    <row r="60" spans="1:5" x14ac:dyDescent="0.2">
      <c r="A60" s="55">
        <v>10</v>
      </c>
      <c r="B60" s="50" t="s">
        <v>176</v>
      </c>
      <c r="C60" s="46"/>
      <c r="D60" s="46"/>
      <c r="E60" s="46"/>
    </row>
    <row r="61" spans="1:5" x14ac:dyDescent="0.2">
      <c r="A61" s="56" t="s">
        <v>112</v>
      </c>
      <c r="B61" s="51" t="s">
        <v>177</v>
      </c>
      <c r="C61" s="46">
        <v>3</v>
      </c>
      <c r="D61" s="46" t="s">
        <v>114</v>
      </c>
      <c r="E61" s="46" t="s">
        <v>114</v>
      </c>
    </row>
    <row r="62" spans="1:5" ht="28.5" x14ac:dyDescent="0.2">
      <c r="A62" s="56" t="s">
        <v>115</v>
      </c>
      <c r="B62" s="51" t="s">
        <v>178</v>
      </c>
      <c r="C62" s="46">
        <v>3</v>
      </c>
      <c r="D62" s="46" t="s">
        <v>114</v>
      </c>
      <c r="E62" s="46" t="s">
        <v>114</v>
      </c>
    </row>
    <row r="63" spans="1:5" ht="28.5" x14ac:dyDescent="0.2">
      <c r="A63" s="56" t="s">
        <v>117</v>
      </c>
      <c r="B63" s="51" t="s">
        <v>179</v>
      </c>
      <c r="C63" s="46">
        <v>3</v>
      </c>
      <c r="D63" s="46" t="s">
        <v>114</v>
      </c>
      <c r="E63" s="46" t="s">
        <v>114</v>
      </c>
    </row>
    <row r="64" spans="1:5" ht="28.5" x14ac:dyDescent="0.2">
      <c r="A64" s="56" t="s">
        <v>119</v>
      </c>
      <c r="B64" s="51" t="s">
        <v>180</v>
      </c>
      <c r="C64" s="46">
        <v>1</v>
      </c>
      <c r="D64" s="46" t="s">
        <v>114</v>
      </c>
      <c r="E64" s="46" t="s">
        <v>114</v>
      </c>
    </row>
    <row r="65" spans="1:5" x14ac:dyDescent="0.2">
      <c r="A65" s="55">
        <v>11</v>
      </c>
      <c r="B65" s="50" t="s">
        <v>181</v>
      </c>
      <c r="C65" s="46"/>
      <c r="D65" s="46"/>
      <c r="E65" s="46"/>
    </row>
    <row r="66" spans="1:5" ht="28.5" x14ac:dyDescent="0.2">
      <c r="A66" s="56" t="s">
        <v>112</v>
      </c>
      <c r="B66" s="51" t="s">
        <v>182</v>
      </c>
      <c r="C66" s="46">
        <v>3</v>
      </c>
      <c r="D66" s="46" t="s">
        <v>114</v>
      </c>
      <c r="E66" s="46" t="s">
        <v>114</v>
      </c>
    </row>
    <row r="67" spans="1:5" ht="28.5" x14ac:dyDescent="0.2">
      <c r="A67" s="56" t="s">
        <v>115</v>
      </c>
      <c r="B67" s="51" t="s">
        <v>183</v>
      </c>
      <c r="C67" s="46">
        <v>3</v>
      </c>
      <c r="D67" s="46" t="s">
        <v>114</v>
      </c>
      <c r="E67" s="46" t="s">
        <v>114</v>
      </c>
    </row>
    <row r="68" spans="1:5" x14ac:dyDescent="0.2">
      <c r="A68" s="56" t="s">
        <v>117</v>
      </c>
      <c r="B68" s="51" t="s">
        <v>184</v>
      </c>
      <c r="C68" s="46">
        <v>3</v>
      </c>
      <c r="D68" s="46" t="s">
        <v>114</v>
      </c>
      <c r="E68" s="46" t="s">
        <v>114</v>
      </c>
    </row>
    <row r="69" spans="1:5" ht="42.75" x14ac:dyDescent="0.2">
      <c r="A69" s="56" t="s">
        <v>119</v>
      </c>
      <c r="B69" s="51" t="s">
        <v>185</v>
      </c>
      <c r="C69" s="46">
        <v>3</v>
      </c>
      <c r="D69" s="46" t="s">
        <v>114</v>
      </c>
      <c r="E69" s="46" t="s">
        <v>114</v>
      </c>
    </row>
    <row r="70" spans="1:5" x14ac:dyDescent="0.2">
      <c r="A70" s="56" t="s">
        <v>121</v>
      </c>
      <c r="B70" s="51" t="s">
        <v>186</v>
      </c>
      <c r="C70" s="46">
        <v>3</v>
      </c>
      <c r="D70" s="46" t="s">
        <v>114</v>
      </c>
      <c r="E70" s="46" t="s">
        <v>114</v>
      </c>
    </row>
    <row r="71" spans="1:5" x14ac:dyDescent="0.2">
      <c r="A71" s="55">
        <v>12</v>
      </c>
      <c r="B71" s="50" t="s">
        <v>187</v>
      </c>
      <c r="C71" s="46" t="s">
        <v>114</v>
      </c>
      <c r="D71" s="46" t="s">
        <v>114</v>
      </c>
      <c r="E71" s="46" t="s">
        <v>114</v>
      </c>
    </row>
    <row r="72" spans="1:5" x14ac:dyDescent="0.2">
      <c r="A72" s="55">
        <v>13</v>
      </c>
      <c r="B72" s="50" t="s">
        <v>188</v>
      </c>
      <c r="C72" s="46"/>
      <c r="D72" s="46"/>
      <c r="E72" s="46"/>
    </row>
    <row r="73" spans="1:5" ht="28.5" x14ac:dyDescent="0.2">
      <c r="A73" s="56" t="s">
        <v>112</v>
      </c>
      <c r="B73" s="51" t="s">
        <v>189</v>
      </c>
      <c r="C73" s="46">
        <v>1</v>
      </c>
      <c r="D73" s="46" t="s">
        <v>114</v>
      </c>
      <c r="E73" s="46" t="s">
        <v>114</v>
      </c>
    </row>
    <row r="74" spans="1:5" ht="28.5" x14ac:dyDescent="0.2">
      <c r="A74" s="56" t="s">
        <v>115</v>
      </c>
      <c r="B74" s="51" t="s">
        <v>190</v>
      </c>
      <c r="C74" s="46">
        <v>1</v>
      </c>
      <c r="D74" s="46" t="s">
        <v>114</v>
      </c>
      <c r="E74" s="46" t="s">
        <v>114</v>
      </c>
    </row>
    <row r="75" spans="1:5" x14ac:dyDescent="0.2">
      <c r="A75" s="10" t="s">
        <v>96</v>
      </c>
    </row>
  </sheetData>
  <pageMargins left="0.7" right="0.7" top="0.75" bottom="0.75" header="0.3" footer="0.3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47F436-2A67-412D-9ECD-BAEAB0E9825F}">
  <dimension ref="A1:I11"/>
  <sheetViews>
    <sheetView zoomScale="85" zoomScaleNormal="85" workbookViewId="0">
      <selection activeCell="C1" sqref="C1"/>
    </sheetView>
  </sheetViews>
  <sheetFormatPr defaultRowHeight="15" x14ac:dyDescent="0.25"/>
  <cols>
    <col min="1" max="1" width="57.85546875" bestFit="1" customWidth="1"/>
    <col min="2" max="2" width="11.42578125" style="2" bestFit="1" customWidth="1"/>
    <col min="3" max="3" width="11.42578125" bestFit="1" customWidth="1"/>
    <col min="4" max="5" width="10.42578125" bestFit="1" customWidth="1"/>
  </cols>
  <sheetData>
    <row r="1" spans="1:9" x14ac:dyDescent="0.25">
      <c r="A1" s="7" t="s">
        <v>1097</v>
      </c>
      <c r="B1" s="7">
        <v>19</v>
      </c>
    </row>
    <row r="2" spans="1:9" x14ac:dyDescent="0.25">
      <c r="A2" s="8" t="s">
        <v>1184</v>
      </c>
      <c r="B2" s="8"/>
    </row>
    <row r="3" spans="1:9" x14ac:dyDescent="0.25">
      <c r="A3" s="7"/>
      <c r="B3" s="8"/>
    </row>
    <row r="4" spans="1:9" x14ac:dyDescent="0.25">
      <c r="A4" s="10" t="str">
        <f>HYPERLINK("#'OBSAH'!A1","Naspäť na obsah")</f>
        <v>Naspäť na obsah</v>
      </c>
      <c r="B4" s="8"/>
    </row>
    <row r="5" spans="1:9" x14ac:dyDescent="0.25">
      <c r="A5" s="1"/>
    </row>
    <row r="6" spans="1:9" s="3" customFormat="1" x14ac:dyDescent="0.25">
      <c r="A6" s="32"/>
      <c r="B6" s="114">
        <v>2017</v>
      </c>
      <c r="C6" s="115"/>
      <c r="D6" s="114">
        <v>2018</v>
      </c>
      <c r="E6" s="115"/>
      <c r="F6" s="114">
        <v>2019</v>
      </c>
      <c r="G6" s="115"/>
      <c r="H6" s="114">
        <v>2020</v>
      </c>
      <c r="I6" s="115"/>
    </row>
    <row r="7" spans="1:9" x14ac:dyDescent="0.25">
      <c r="A7" s="16"/>
      <c r="B7" s="36" t="s">
        <v>382</v>
      </c>
      <c r="C7" s="36" t="s">
        <v>383</v>
      </c>
      <c r="D7" s="36" t="s">
        <v>382</v>
      </c>
      <c r="E7" s="36" t="s">
        <v>383</v>
      </c>
      <c r="F7" s="36" t="s">
        <v>382</v>
      </c>
      <c r="G7" s="36" t="s">
        <v>383</v>
      </c>
      <c r="H7" s="36" t="s">
        <v>382</v>
      </c>
      <c r="I7" s="36" t="s">
        <v>383</v>
      </c>
    </row>
    <row r="8" spans="1:9" x14ac:dyDescent="0.25">
      <c r="A8" s="16" t="s">
        <v>1111</v>
      </c>
      <c r="B8" s="36">
        <v>112555.2</v>
      </c>
      <c r="C8" s="36">
        <v>215763.94999999998</v>
      </c>
      <c r="D8" s="36">
        <v>183975.31</v>
      </c>
      <c r="E8" s="36">
        <v>160634.98000000001</v>
      </c>
      <c r="F8" s="36">
        <v>68792.570000000007</v>
      </c>
      <c r="G8" s="36">
        <v>297001</v>
      </c>
      <c r="H8" s="36">
        <v>106703.27</v>
      </c>
      <c r="I8" s="36">
        <v>271974.01</v>
      </c>
    </row>
    <row r="9" spans="1:9" x14ac:dyDescent="0.25">
      <c r="A9" s="16" t="s">
        <v>1185</v>
      </c>
      <c r="B9" s="36">
        <v>39623.339999999997</v>
      </c>
      <c r="C9" s="36">
        <v>78184.73</v>
      </c>
      <c r="D9" s="36">
        <v>62152.799999999996</v>
      </c>
      <c r="E9" s="36">
        <v>58763.68</v>
      </c>
      <c r="F9" s="36">
        <v>24354.36</v>
      </c>
      <c r="G9" s="36">
        <v>107795.09</v>
      </c>
      <c r="H9" s="36">
        <v>39299.020000000004</v>
      </c>
      <c r="I9" s="36">
        <v>98778.739999999976</v>
      </c>
    </row>
    <row r="10" spans="1:9" x14ac:dyDescent="0.25">
      <c r="A10" s="16" t="s">
        <v>1186</v>
      </c>
      <c r="B10" s="36">
        <v>8877.93</v>
      </c>
      <c r="C10" s="36">
        <v>8681.5400000000009</v>
      </c>
      <c r="D10" s="36">
        <v>9475.0300000000007</v>
      </c>
      <c r="E10" s="36">
        <v>8988.08</v>
      </c>
      <c r="F10" s="36">
        <v>9264.26</v>
      </c>
      <c r="G10" s="36">
        <v>10091.48</v>
      </c>
      <c r="H10" s="36">
        <v>10492.630000000001</v>
      </c>
      <c r="I10" s="36">
        <v>9017.2000000000007</v>
      </c>
    </row>
    <row r="11" spans="1:9" x14ac:dyDescent="0.25">
      <c r="A11" s="10" t="s">
        <v>96</v>
      </c>
    </row>
  </sheetData>
  <mergeCells count="4">
    <mergeCell ref="B6:C6"/>
    <mergeCell ref="D6:E6"/>
    <mergeCell ref="F6:G6"/>
    <mergeCell ref="H6:I6"/>
  </mergeCells>
  <pageMargins left="0.7" right="0.7" top="0.75" bottom="0.75" header="0.3" footer="0.3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AF6356-89D0-41D2-9C7E-83CC1364EC50}">
  <dimension ref="A1:I10"/>
  <sheetViews>
    <sheetView zoomScale="85" zoomScaleNormal="85" workbookViewId="0">
      <selection activeCell="C1" sqref="C1"/>
    </sheetView>
  </sheetViews>
  <sheetFormatPr defaultRowHeight="15" x14ac:dyDescent="0.25"/>
  <cols>
    <col min="1" max="1" width="57.85546875" bestFit="1" customWidth="1"/>
    <col min="2" max="2" width="11.42578125" style="2" bestFit="1" customWidth="1"/>
    <col min="3" max="3" width="11.42578125" bestFit="1" customWidth="1"/>
    <col min="4" max="5" width="10.42578125" bestFit="1" customWidth="1"/>
  </cols>
  <sheetData>
    <row r="1" spans="1:9" x14ac:dyDescent="0.25">
      <c r="A1" s="7" t="s">
        <v>1097</v>
      </c>
      <c r="B1" s="7">
        <v>20</v>
      </c>
    </row>
    <row r="2" spans="1:9" x14ac:dyDescent="0.25">
      <c r="A2" s="8" t="s">
        <v>1187</v>
      </c>
      <c r="B2" s="8"/>
    </row>
    <row r="3" spans="1:9" x14ac:dyDescent="0.25">
      <c r="A3" s="7"/>
      <c r="B3" s="8"/>
    </row>
    <row r="4" spans="1:9" x14ac:dyDescent="0.25">
      <c r="A4" s="10" t="str">
        <f>HYPERLINK("#'OBSAH'!A1","Naspäť na obsah")</f>
        <v>Naspäť na obsah</v>
      </c>
      <c r="B4" s="8"/>
    </row>
    <row r="5" spans="1:9" x14ac:dyDescent="0.25">
      <c r="A5" s="1"/>
    </row>
    <row r="6" spans="1:9" s="3" customFormat="1" x14ac:dyDescent="0.25">
      <c r="A6" s="32"/>
      <c r="B6" s="114">
        <v>2017</v>
      </c>
      <c r="C6" s="115"/>
      <c r="D6" s="114">
        <v>2018</v>
      </c>
      <c r="E6" s="115"/>
      <c r="F6" s="114">
        <v>2019</v>
      </c>
      <c r="G6" s="115"/>
      <c r="H6" s="114">
        <v>2020</v>
      </c>
      <c r="I6" s="115"/>
    </row>
    <row r="7" spans="1:9" x14ac:dyDescent="0.25">
      <c r="A7" s="16"/>
      <c r="B7" s="36" t="s">
        <v>382</v>
      </c>
      <c r="C7" s="36" t="s">
        <v>383</v>
      </c>
      <c r="D7" s="36" t="s">
        <v>382</v>
      </c>
      <c r="E7" s="36" t="s">
        <v>383</v>
      </c>
      <c r="F7" s="36" t="s">
        <v>382</v>
      </c>
      <c r="G7" s="36" t="s">
        <v>383</v>
      </c>
      <c r="H7" s="36" t="s">
        <v>382</v>
      </c>
      <c r="I7" s="36" t="s">
        <v>383</v>
      </c>
    </row>
    <row r="8" spans="1:9" x14ac:dyDescent="0.25">
      <c r="A8" s="16" t="s">
        <v>1188</v>
      </c>
      <c r="B8" s="36">
        <v>119366.91</v>
      </c>
      <c r="C8" s="36">
        <v>30089.73</v>
      </c>
      <c r="D8" s="36">
        <v>0</v>
      </c>
      <c r="E8" s="36">
        <v>5390</v>
      </c>
      <c r="F8" s="36">
        <v>67724.3</v>
      </c>
      <c r="G8" s="36">
        <v>0</v>
      </c>
      <c r="H8" s="36">
        <v>19876.72</v>
      </c>
      <c r="I8" s="36">
        <v>0</v>
      </c>
    </row>
    <row r="9" spans="1:9" x14ac:dyDescent="0.25">
      <c r="A9" s="16" t="s">
        <v>1189</v>
      </c>
      <c r="B9" s="36">
        <v>1453.16</v>
      </c>
      <c r="C9" s="36">
        <v>98373.57</v>
      </c>
      <c r="D9" s="36">
        <v>21237.47</v>
      </c>
      <c r="E9" s="36">
        <v>14870.96</v>
      </c>
      <c r="F9" s="36">
        <v>113234.48</v>
      </c>
      <c r="G9" s="36">
        <v>1216.5</v>
      </c>
      <c r="H9" s="36">
        <v>2213.8000000000002</v>
      </c>
      <c r="I9" s="36">
        <v>173325.63</v>
      </c>
    </row>
    <row r="10" spans="1:9" x14ac:dyDescent="0.25">
      <c r="A10" s="10" t="s">
        <v>96</v>
      </c>
    </row>
  </sheetData>
  <mergeCells count="4">
    <mergeCell ref="B6:C6"/>
    <mergeCell ref="D6:E6"/>
    <mergeCell ref="F6:G6"/>
    <mergeCell ref="H6:I6"/>
  </mergeCells>
  <pageMargins left="0.7" right="0.7" top="0.75" bottom="0.75" header="0.3" footer="0.3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1279CB-DBF6-4292-8A6C-DDA15D39D1C4}">
  <dimension ref="A1:E9"/>
  <sheetViews>
    <sheetView zoomScale="85" zoomScaleNormal="85" workbookViewId="0">
      <selection activeCell="E27" sqref="E27"/>
    </sheetView>
  </sheetViews>
  <sheetFormatPr defaultRowHeight="15" x14ac:dyDescent="0.25"/>
  <cols>
    <col min="1" max="1" width="57.85546875" bestFit="1" customWidth="1"/>
    <col min="2" max="2" width="11.42578125" style="2" bestFit="1" customWidth="1"/>
    <col min="3" max="3" width="11.42578125" bestFit="1" customWidth="1"/>
    <col min="4" max="5" width="10.42578125" bestFit="1" customWidth="1"/>
  </cols>
  <sheetData>
    <row r="1" spans="1:5" x14ac:dyDescent="0.25">
      <c r="A1" s="7" t="s">
        <v>1097</v>
      </c>
      <c r="B1" s="7">
        <v>22</v>
      </c>
    </row>
    <row r="2" spans="1:5" x14ac:dyDescent="0.25">
      <c r="A2" s="8" t="s">
        <v>1190</v>
      </c>
      <c r="B2" s="8"/>
    </row>
    <row r="3" spans="1:5" x14ac:dyDescent="0.25">
      <c r="A3" s="7"/>
      <c r="B3" s="8"/>
    </row>
    <row r="4" spans="1:5" x14ac:dyDescent="0.25">
      <c r="A4" s="10" t="str">
        <f>HYPERLINK("#'OBSAH'!A1","Naspäť na obsah")</f>
        <v>Naspäť na obsah</v>
      </c>
      <c r="B4" s="8"/>
    </row>
    <row r="5" spans="1:5" x14ac:dyDescent="0.25">
      <c r="A5" s="1"/>
    </row>
    <row r="6" spans="1:5" s="3" customFormat="1" x14ac:dyDescent="0.25">
      <c r="A6" s="32"/>
      <c r="B6" s="32">
        <v>2017</v>
      </c>
      <c r="C6" s="32">
        <v>2018</v>
      </c>
      <c r="D6" s="32">
        <v>2019</v>
      </c>
      <c r="E6" s="32">
        <v>2020</v>
      </c>
    </row>
    <row r="7" spans="1:5" x14ac:dyDescent="0.25">
      <c r="A7" s="16" t="s">
        <v>1191</v>
      </c>
      <c r="B7" s="75">
        <v>1.2588135486842515</v>
      </c>
      <c r="C7" s="75">
        <v>1.0797687577118649</v>
      </c>
      <c r="D7" s="75">
        <v>1.21835769817969</v>
      </c>
      <c r="E7" s="75">
        <v>1.3088893866034108</v>
      </c>
    </row>
    <row r="8" spans="1:5" x14ac:dyDescent="0.25">
      <c r="A8" s="16" t="s">
        <v>1192</v>
      </c>
      <c r="B8" s="75">
        <v>1.1090609166961236</v>
      </c>
      <c r="C8" s="75">
        <v>1.1249478901292325</v>
      </c>
      <c r="D8" s="75">
        <v>1.1721489024363012</v>
      </c>
      <c r="E8" s="75">
        <v>1.1898584207096734</v>
      </c>
    </row>
    <row r="9" spans="1:5" x14ac:dyDescent="0.25">
      <c r="A9" s="10" t="s">
        <v>1193</v>
      </c>
    </row>
  </sheetData>
  <pageMargins left="0.7" right="0.7" top="0.75" bottom="0.75" header="0.3" footer="0.3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9E7093-B63E-4CEA-9974-C3062DAE6891}">
  <dimension ref="A1:E12"/>
  <sheetViews>
    <sheetView zoomScale="85" zoomScaleNormal="85" workbookViewId="0">
      <selection activeCell="A12" sqref="A12"/>
    </sheetView>
  </sheetViews>
  <sheetFormatPr defaultRowHeight="15" x14ac:dyDescent="0.25"/>
  <cols>
    <col min="1" max="1" width="57.85546875" bestFit="1" customWidth="1"/>
    <col min="2" max="2" width="11.42578125" style="2" bestFit="1" customWidth="1"/>
    <col min="3" max="3" width="11.42578125" bestFit="1" customWidth="1"/>
    <col min="4" max="5" width="10.42578125" bestFit="1" customWidth="1"/>
  </cols>
  <sheetData>
    <row r="1" spans="1:5" x14ac:dyDescent="0.25">
      <c r="A1" s="7" t="s">
        <v>1097</v>
      </c>
      <c r="B1" s="7">
        <v>23</v>
      </c>
    </row>
    <row r="2" spans="1:5" x14ac:dyDescent="0.25">
      <c r="A2" s="8" t="s">
        <v>1194</v>
      </c>
      <c r="B2" s="8"/>
    </row>
    <row r="3" spans="1:5" x14ac:dyDescent="0.25">
      <c r="A3" s="7"/>
      <c r="B3" s="8"/>
    </row>
    <row r="4" spans="1:5" x14ac:dyDescent="0.25">
      <c r="A4" s="10" t="str">
        <f>HYPERLINK("#'OBSAH'!A1","Naspäť na obsah")</f>
        <v>Naspäť na obsah</v>
      </c>
      <c r="B4" s="8"/>
    </row>
    <row r="5" spans="1:5" x14ac:dyDescent="0.25">
      <c r="A5" s="1"/>
    </row>
    <row r="6" spans="1:5" s="3" customFormat="1" x14ac:dyDescent="0.25">
      <c r="A6" s="32"/>
      <c r="B6" s="32">
        <v>2017</v>
      </c>
      <c r="C6" s="32">
        <v>2018</v>
      </c>
      <c r="D6" s="32">
        <v>2019</v>
      </c>
      <c r="E6" s="32">
        <v>2020</v>
      </c>
    </row>
    <row r="7" spans="1:5" x14ac:dyDescent="0.25">
      <c r="A7" s="16" t="s">
        <v>1195</v>
      </c>
      <c r="B7" s="98">
        <v>484.33751156258887</v>
      </c>
      <c r="C7" s="98">
        <v>512.97720087216396</v>
      </c>
      <c r="D7" s="98">
        <v>627.71184186277651</v>
      </c>
      <c r="E7" s="98">
        <v>707.51986167332916</v>
      </c>
    </row>
    <row r="8" spans="1:5" x14ac:dyDescent="0.25">
      <c r="A8" s="16" t="s">
        <v>1196</v>
      </c>
      <c r="B8" s="98">
        <v>332.97055339659727</v>
      </c>
      <c r="C8" s="98">
        <v>360.68098225526256</v>
      </c>
      <c r="D8" s="98">
        <v>359.11076748869715</v>
      </c>
      <c r="E8" s="98">
        <v>391.54881904434177</v>
      </c>
    </row>
    <row r="9" spans="1:5" x14ac:dyDescent="0.25">
      <c r="A9" s="16" t="s">
        <v>1197</v>
      </c>
      <c r="B9" s="98">
        <v>101.67814983154551</v>
      </c>
      <c r="C9" s="98">
        <v>101.96078291886226</v>
      </c>
      <c r="D9" s="98">
        <v>103.87225688880125</v>
      </c>
      <c r="E9" s="98">
        <v>111.24515821696117</v>
      </c>
    </row>
    <row r="10" spans="1:5" x14ac:dyDescent="0.25">
      <c r="A10" s="16" t="s">
        <v>1198</v>
      </c>
      <c r="B10" s="98">
        <v>40.073924108227168</v>
      </c>
      <c r="C10" s="98">
        <v>28.297993751522593</v>
      </c>
      <c r="D10" s="98">
        <v>28.467844602127403</v>
      </c>
      <c r="E10" s="98">
        <v>20.478308861656298</v>
      </c>
    </row>
    <row r="11" spans="1:5" x14ac:dyDescent="0.25">
      <c r="A11" s="16" t="s">
        <v>1199</v>
      </c>
      <c r="B11" s="98">
        <v>104.9032270498215</v>
      </c>
      <c r="C11" s="98">
        <v>113.00597774944106</v>
      </c>
      <c r="D11" s="98">
        <v>125.33422240913531</v>
      </c>
      <c r="E11" s="98">
        <v>122.5365225716637</v>
      </c>
    </row>
    <row r="12" spans="1:5" x14ac:dyDescent="0.25">
      <c r="A12" s="10" t="s">
        <v>96</v>
      </c>
    </row>
  </sheetData>
  <pageMargins left="0.7" right="0.7" top="0.75" bottom="0.75" header="0.3" footer="0.3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BDE3E8-0FB5-45D6-A77F-89323A6B382E}">
  <dimension ref="A1:G16"/>
  <sheetViews>
    <sheetView zoomScale="85" zoomScaleNormal="85" workbookViewId="0">
      <selection activeCell="A16" sqref="A16"/>
    </sheetView>
  </sheetViews>
  <sheetFormatPr defaultRowHeight="15" x14ac:dyDescent="0.25"/>
  <cols>
    <col min="1" max="1" width="8" customWidth="1"/>
    <col min="2" max="2" width="31.42578125" style="2" customWidth="1"/>
    <col min="3" max="3" width="11.42578125" bestFit="1" customWidth="1"/>
    <col min="4" max="5" width="10.42578125" bestFit="1" customWidth="1"/>
    <col min="7" max="7" width="19.5703125" bestFit="1" customWidth="1"/>
  </cols>
  <sheetData>
    <row r="1" spans="1:7" x14ac:dyDescent="0.25">
      <c r="A1" s="7" t="s">
        <v>1097</v>
      </c>
      <c r="B1" s="7">
        <v>24</v>
      </c>
    </row>
    <row r="2" spans="1:7" x14ac:dyDescent="0.25">
      <c r="A2" s="8" t="s">
        <v>1200</v>
      </c>
      <c r="B2" s="8"/>
    </row>
    <row r="3" spans="1:7" x14ac:dyDescent="0.25">
      <c r="A3" s="7"/>
      <c r="B3" s="8"/>
    </row>
    <row r="4" spans="1:7" x14ac:dyDescent="0.25">
      <c r="A4" s="10" t="str">
        <f>HYPERLINK("#'OBSAH'!A1","Naspäť na obsah")</f>
        <v>Naspäť na obsah</v>
      </c>
      <c r="B4" s="8"/>
    </row>
    <row r="5" spans="1:7" x14ac:dyDescent="0.25">
      <c r="A5" s="1"/>
    </row>
    <row r="6" spans="1:7" s="3" customFormat="1" x14ac:dyDescent="0.25">
      <c r="A6" s="32" t="s">
        <v>1201</v>
      </c>
      <c r="B6" s="32" t="s">
        <v>1202</v>
      </c>
      <c r="C6" s="32">
        <v>2017</v>
      </c>
      <c r="D6" s="32">
        <v>2018</v>
      </c>
      <c r="E6" s="32">
        <v>2019</v>
      </c>
      <c r="F6" s="32">
        <v>2020</v>
      </c>
      <c r="G6" s="32" t="s">
        <v>1203</v>
      </c>
    </row>
    <row r="7" spans="1:7" x14ac:dyDescent="0.25">
      <c r="A7" s="16">
        <v>2</v>
      </c>
      <c r="B7" s="98" t="s">
        <v>443</v>
      </c>
      <c r="C7" s="98">
        <v>897.81313084112162</v>
      </c>
      <c r="D7" s="98">
        <v>983.49985623087468</v>
      </c>
      <c r="E7" s="98">
        <v>1230.152526916585</v>
      </c>
      <c r="F7" s="98">
        <v>1372.1428468100887</v>
      </c>
      <c r="G7" s="75">
        <f>F7/C7-1</f>
        <v>0.52831675064118122</v>
      </c>
    </row>
    <row r="8" spans="1:7" x14ac:dyDescent="0.25">
      <c r="A8" s="16">
        <v>2</v>
      </c>
      <c r="B8" s="98" t="s">
        <v>1007</v>
      </c>
      <c r="C8" s="98">
        <v>1393.4023111058166</v>
      </c>
      <c r="D8" s="98">
        <v>1384.2940384615385</v>
      </c>
      <c r="E8" s="98">
        <v>1580.9335798474074</v>
      </c>
      <c r="F8" s="98">
        <v>1781.0387368421054</v>
      </c>
      <c r="G8" s="75">
        <f t="shared" ref="G8:G14" si="0">F8/C8-1</f>
        <v>0.2781941888905417</v>
      </c>
    </row>
    <row r="9" spans="1:7" x14ac:dyDescent="0.25">
      <c r="A9" s="16">
        <v>2</v>
      </c>
      <c r="B9" s="98" t="s">
        <v>1008</v>
      </c>
      <c r="C9" s="98">
        <v>938.19930555555538</v>
      </c>
      <c r="D9" s="98">
        <v>946.18114285714285</v>
      </c>
      <c r="E9" s="98">
        <v>1142.4175806451615</v>
      </c>
      <c r="F9" s="98">
        <v>1222.2099463372022</v>
      </c>
      <c r="G9" s="75">
        <f t="shared" si="0"/>
        <v>0.30271887764132344</v>
      </c>
    </row>
    <row r="10" spans="1:7" x14ac:dyDescent="0.25">
      <c r="A10" s="16">
        <v>2</v>
      </c>
      <c r="B10" s="98" t="s">
        <v>412</v>
      </c>
      <c r="C10" s="98">
        <v>952.61083690987107</v>
      </c>
      <c r="D10" s="98">
        <v>989.93523103190682</v>
      </c>
      <c r="E10" s="98">
        <v>1138.1331506849317</v>
      </c>
      <c r="F10" s="98">
        <v>1207.2725237341772</v>
      </c>
      <c r="G10" s="75">
        <f t="shared" si="0"/>
        <v>0.26733024332411648</v>
      </c>
    </row>
    <row r="11" spans="1:7" x14ac:dyDescent="0.25">
      <c r="A11" s="16">
        <v>2</v>
      </c>
      <c r="B11" s="98" t="s">
        <v>1010</v>
      </c>
      <c r="C11" s="98">
        <v>1021.8261666666666</v>
      </c>
      <c r="D11" s="98">
        <v>1126.2853061224489</v>
      </c>
      <c r="E11" s="98">
        <v>1240.4652631578945</v>
      </c>
      <c r="F11" s="98">
        <v>1304.6094117647062</v>
      </c>
      <c r="G11" s="75">
        <f t="shared" si="0"/>
        <v>0.27674300612257396</v>
      </c>
    </row>
    <row r="12" spans="1:7" x14ac:dyDescent="0.25">
      <c r="A12" s="16">
        <v>3</v>
      </c>
      <c r="B12" s="98" t="s">
        <v>443</v>
      </c>
      <c r="C12" s="98">
        <v>751.44999999999993</v>
      </c>
      <c r="D12" s="98">
        <v>535.01666666666677</v>
      </c>
      <c r="E12" s="98"/>
      <c r="F12" s="98"/>
      <c r="G12" s="75" t="s">
        <v>114</v>
      </c>
    </row>
    <row r="13" spans="1:7" x14ac:dyDescent="0.25">
      <c r="A13" s="16">
        <v>3</v>
      </c>
      <c r="B13" s="98" t="s">
        <v>1007</v>
      </c>
      <c r="C13" s="98">
        <v>1086.8382567609099</v>
      </c>
      <c r="D13" s="98">
        <v>1089.0845378151259</v>
      </c>
      <c r="E13" s="98">
        <v>1316.1217475728156</v>
      </c>
      <c r="F13" s="98">
        <v>1459.3533333333332</v>
      </c>
      <c r="G13" s="75">
        <f t="shared" si="0"/>
        <v>0.34275116306875808</v>
      </c>
    </row>
    <row r="14" spans="1:7" x14ac:dyDescent="0.25">
      <c r="A14" s="16">
        <v>3</v>
      </c>
      <c r="B14" s="98" t="s">
        <v>412</v>
      </c>
      <c r="C14" s="98">
        <v>1104.0835717073678</v>
      </c>
      <c r="D14" s="98">
        <v>1040.4189126258802</v>
      </c>
      <c r="E14" s="98">
        <v>1342.2977551020408</v>
      </c>
      <c r="F14" s="98">
        <v>1679.561407783418</v>
      </c>
      <c r="G14" s="75">
        <f t="shared" si="0"/>
        <v>0.52122669952069334</v>
      </c>
    </row>
    <row r="15" spans="1:7" x14ac:dyDescent="0.25">
      <c r="A15" s="16">
        <v>3</v>
      </c>
      <c r="B15" s="98" t="s">
        <v>1010</v>
      </c>
      <c r="C15" s="98"/>
      <c r="D15" s="98"/>
      <c r="E15" s="98">
        <v>1239.9045454545455</v>
      </c>
      <c r="F15" s="98">
        <v>1276.4016666666666</v>
      </c>
      <c r="G15" s="75" t="s">
        <v>114</v>
      </c>
    </row>
    <row r="16" spans="1:7" x14ac:dyDescent="0.25">
      <c r="A16" s="10" t="s">
        <v>96</v>
      </c>
    </row>
  </sheetData>
  <pageMargins left="0.7" right="0.7" top="0.75" bottom="0.75" header="0.3" footer="0.3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7BCF18-4405-4A91-8D9F-259E724635BF}">
  <dimension ref="A1:F31"/>
  <sheetViews>
    <sheetView topLeftCell="A23" zoomScale="85" zoomScaleNormal="85" workbookViewId="0">
      <selection activeCell="A31" sqref="A31"/>
    </sheetView>
  </sheetViews>
  <sheetFormatPr defaultRowHeight="15" x14ac:dyDescent="0.25"/>
  <cols>
    <col min="1" max="1" width="8" customWidth="1"/>
    <col min="2" max="2" width="31.42578125" style="2" customWidth="1"/>
    <col min="3" max="3" width="11.42578125" bestFit="1" customWidth="1"/>
    <col min="4" max="5" width="18.85546875" bestFit="1" customWidth="1"/>
    <col min="6" max="6" width="12.5703125" bestFit="1" customWidth="1"/>
  </cols>
  <sheetData>
    <row r="1" spans="1:6" x14ac:dyDescent="0.25">
      <c r="A1" s="7" t="s">
        <v>1097</v>
      </c>
      <c r="B1" s="7">
        <v>25</v>
      </c>
    </row>
    <row r="2" spans="1:6" x14ac:dyDescent="0.25">
      <c r="A2" s="8" t="s">
        <v>1204</v>
      </c>
      <c r="B2" s="8"/>
    </row>
    <row r="3" spans="1:6" x14ac:dyDescent="0.25">
      <c r="A3" s="7"/>
      <c r="B3" s="8"/>
    </row>
    <row r="4" spans="1:6" x14ac:dyDescent="0.25">
      <c r="A4" s="10" t="str">
        <f>HYPERLINK("#'OBSAH'!A1","Naspäť na obsah")</f>
        <v>Naspäť na obsah</v>
      </c>
      <c r="B4" s="8"/>
    </row>
    <row r="5" spans="1:6" x14ac:dyDescent="0.25">
      <c r="A5" s="1"/>
    </row>
    <row r="6" spans="1:6" s="3" customFormat="1" x14ac:dyDescent="0.25">
      <c r="A6" s="32" t="s">
        <v>1040</v>
      </c>
      <c r="B6" s="32" t="s">
        <v>1006</v>
      </c>
      <c r="C6" s="32" t="s">
        <v>1198</v>
      </c>
      <c r="D6" s="32" t="s">
        <v>1196</v>
      </c>
      <c r="E6" s="32" t="s">
        <v>1197</v>
      </c>
      <c r="F6" s="32" t="s">
        <v>1195</v>
      </c>
    </row>
    <row r="7" spans="1:6" x14ac:dyDescent="0.25">
      <c r="A7" s="16">
        <v>2017</v>
      </c>
      <c r="B7" s="98" t="s">
        <v>443</v>
      </c>
      <c r="C7" s="75">
        <v>7.4337464917991758E-2</v>
      </c>
      <c r="D7" s="75">
        <v>0.18504158154682093</v>
      </c>
      <c r="E7" s="75">
        <v>0.27885181900739536</v>
      </c>
      <c r="F7" s="75">
        <v>0.46176913452779189</v>
      </c>
    </row>
    <row r="8" spans="1:6" x14ac:dyDescent="0.25">
      <c r="A8" s="16"/>
      <c r="B8" s="98" t="s">
        <v>1007</v>
      </c>
      <c r="C8" s="75">
        <v>8.3631607288346468E-2</v>
      </c>
      <c r="D8" s="75">
        <v>0.28787445364839381</v>
      </c>
      <c r="E8" s="75">
        <v>0.26115994088077565</v>
      </c>
      <c r="F8" s="75">
        <v>0.36733399818248397</v>
      </c>
    </row>
    <row r="9" spans="1:6" x14ac:dyDescent="0.25">
      <c r="A9" s="16"/>
      <c r="B9" s="98" t="s">
        <v>1008</v>
      </c>
      <c r="C9" s="75">
        <v>0.10472628973621503</v>
      </c>
      <c r="D9" s="75">
        <v>0.41294942677678886</v>
      </c>
      <c r="E9" s="75">
        <v>1.4844136384985844E-2</v>
      </c>
      <c r="F9" s="75">
        <v>0.4674801471020103</v>
      </c>
    </row>
    <row r="10" spans="1:6" x14ac:dyDescent="0.25">
      <c r="A10" s="16"/>
      <c r="B10" s="98" t="s">
        <v>412</v>
      </c>
      <c r="C10" s="75">
        <v>5.613838512685998E-2</v>
      </c>
      <c r="D10" s="75">
        <v>0.30091893043337437</v>
      </c>
      <c r="E10" s="75">
        <v>0.2041219625791012</v>
      </c>
      <c r="F10" s="75">
        <v>0.43882072186066445</v>
      </c>
    </row>
    <row r="11" spans="1:6" x14ac:dyDescent="0.25">
      <c r="A11" s="16"/>
      <c r="B11" s="98" t="s">
        <v>1010</v>
      </c>
      <c r="C11" s="75">
        <v>0.11771642221412067</v>
      </c>
      <c r="D11" s="75">
        <v>0.34130282382824279</v>
      </c>
      <c r="E11" s="75">
        <v>0.11745540933787038</v>
      </c>
      <c r="F11" s="75">
        <v>0.42352534461976626</v>
      </c>
    </row>
    <row r="12" spans="1:6" x14ac:dyDescent="0.25">
      <c r="A12" s="16"/>
      <c r="B12" s="98" t="s">
        <v>1205</v>
      </c>
      <c r="C12" s="75">
        <v>9.5565461260853538E-2</v>
      </c>
      <c r="D12" s="75">
        <v>0.31295302456177482</v>
      </c>
      <c r="E12" s="75">
        <v>0.1362614125616689</v>
      </c>
      <c r="F12" s="75">
        <v>0.45522010161570264</v>
      </c>
    </row>
    <row r="13" spans="1:6" x14ac:dyDescent="0.25">
      <c r="A13" s="16">
        <v>2018</v>
      </c>
      <c r="B13" s="98" t="s">
        <v>443</v>
      </c>
      <c r="C13" s="75">
        <v>7.7647436897296238E-2</v>
      </c>
      <c r="D13" s="75">
        <v>0.18641283144609289</v>
      </c>
      <c r="E13" s="75">
        <v>0.28195051003326116</v>
      </c>
      <c r="F13" s="75">
        <v>0.45398922162334981</v>
      </c>
    </row>
    <row r="14" spans="1:6" x14ac:dyDescent="0.25">
      <c r="A14" s="16"/>
      <c r="B14" s="98" t="s">
        <v>1007</v>
      </c>
      <c r="C14" s="75">
        <v>5.2403741424626872E-2</v>
      </c>
      <c r="D14" s="75">
        <v>0.31527054605316052</v>
      </c>
      <c r="E14" s="75">
        <v>0.25203095290917654</v>
      </c>
      <c r="F14" s="75">
        <v>0.38029475961303599</v>
      </c>
    </row>
    <row r="15" spans="1:6" x14ac:dyDescent="0.25">
      <c r="A15" s="16"/>
      <c r="B15" s="98" t="s">
        <v>1008</v>
      </c>
      <c r="C15" s="75">
        <v>5.814083600900051E-2</v>
      </c>
      <c r="D15" s="75">
        <v>0.43736791859446006</v>
      </c>
      <c r="E15" s="75">
        <v>9.6127516472023916E-3</v>
      </c>
      <c r="F15" s="75">
        <v>0.49487849374933707</v>
      </c>
    </row>
    <row r="16" spans="1:6" x14ac:dyDescent="0.25">
      <c r="A16" s="16"/>
      <c r="B16" s="98" t="s">
        <v>412</v>
      </c>
      <c r="C16" s="75">
        <v>6.048713198917699E-2</v>
      </c>
      <c r="D16" s="75">
        <v>0.31204585975456128</v>
      </c>
      <c r="E16" s="75">
        <v>0.16435434064295165</v>
      </c>
      <c r="F16" s="75">
        <v>0.46311266761331005</v>
      </c>
    </row>
    <row r="17" spans="1:6" x14ac:dyDescent="0.25">
      <c r="A17" s="16"/>
      <c r="B17" s="98" t="s">
        <v>1010</v>
      </c>
      <c r="C17" s="75">
        <v>7.7201599112333555E-2</v>
      </c>
      <c r="D17" s="75">
        <v>0.34139785448759058</v>
      </c>
      <c r="E17" s="75">
        <v>0.13814433760570585</v>
      </c>
      <c r="F17" s="75">
        <v>0.44325620879437005</v>
      </c>
    </row>
    <row r="18" spans="1:6" x14ac:dyDescent="0.25">
      <c r="A18" s="16"/>
      <c r="B18" s="98" t="s">
        <v>1205</v>
      </c>
      <c r="C18" s="75">
        <v>9.1287213729146485E-2</v>
      </c>
      <c r="D18" s="75">
        <v>0.32292378473962824</v>
      </c>
      <c r="E18" s="75">
        <v>0.12651183600120622</v>
      </c>
      <c r="F18" s="75">
        <v>0.45927716553001807</v>
      </c>
    </row>
    <row r="19" spans="1:6" x14ac:dyDescent="0.25">
      <c r="A19" s="16">
        <v>2019</v>
      </c>
      <c r="B19" s="98" t="s">
        <v>443</v>
      </c>
      <c r="C19" s="75">
        <v>5.9141870987114917E-2</v>
      </c>
      <c r="D19" s="75">
        <v>0.16821122626972373</v>
      </c>
      <c r="E19" s="75">
        <v>0.28737542312877434</v>
      </c>
      <c r="F19" s="75">
        <v>0.48527147961438705</v>
      </c>
    </row>
    <row r="20" spans="1:6" x14ac:dyDescent="0.25">
      <c r="A20" s="16"/>
      <c r="B20" s="98" t="s">
        <v>1007</v>
      </c>
      <c r="C20" s="75">
        <v>4.9954979805950192E-2</v>
      </c>
      <c r="D20" s="75">
        <v>0.27614802680921513</v>
      </c>
      <c r="E20" s="75">
        <v>0.25452765881469464</v>
      </c>
      <c r="F20" s="75">
        <v>0.41936933457014003</v>
      </c>
    </row>
    <row r="21" spans="1:6" x14ac:dyDescent="0.25">
      <c r="A21" s="16"/>
      <c r="B21" s="98" t="s">
        <v>1008</v>
      </c>
      <c r="C21" s="75">
        <v>8.8108196193625227E-2</v>
      </c>
      <c r="D21" s="75">
        <v>0.35962895876418943</v>
      </c>
      <c r="E21" s="75">
        <v>1.3486260072235296E-2</v>
      </c>
      <c r="F21" s="75">
        <v>0.53877658496995018</v>
      </c>
    </row>
    <row r="22" spans="1:6" x14ac:dyDescent="0.25">
      <c r="A22" s="16"/>
      <c r="B22" s="98" t="s">
        <v>412</v>
      </c>
      <c r="C22" s="75">
        <v>0.10548342595164777</v>
      </c>
      <c r="D22" s="75">
        <v>0.26246787369751196</v>
      </c>
      <c r="E22" s="75">
        <v>0.12727206287698431</v>
      </c>
      <c r="F22" s="75">
        <v>0.50477663747385593</v>
      </c>
    </row>
    <row r="23" spans="1:6" x14ac:dyDescent="0.25">
      <c r="A23" s="16"/>
      <c r="B23" s="98" t="s">
        <v>1010</v>
      </c>
      <c r="C23" s="75">
        <v>8.1560990033196348E-2</v>
      </c>
      <c r="D23" s="75">
        <v>0.28968269642582056</v>
      </c>
      <c r="E23" s="75">
        <v>0.11879021523172269</v>
      </c>
      <c r="F23" s="75">
        <v>0.50996609830926043</v>
      </c>
    </row>
    <row r="24" spans="1:6" x14ac:dyDescent="0.25">
      <c r="A24" s="16"/>
      <c r="B24" s="98" t="s">
        <v>1205</v>
      </c>
      <c r="C24" s="75">
        <v>8.3465257417236691E-2</v>
      </c>
      <c r="D24" s="75">
        <v>0.28855898145963016</v>
      </c>
      <c r="E24" s="75">
        <v>0.12358573404389113</v>
      </c>
      <c r="F24" s="75">
        <v>0.50439002707924163</v>
      </c>
    </row>
    <row r="25" spans="1:6" x14ac:dyDescent="0.25">
      <c r="A25" s="16">
        <v>2020</v>
      </c>
      <c r="B25" s="98" t="s">
        <v>443</v>
      </c>
      <c r="C25" s="75">
        <v>5.6056987593756318E-2</v>
      </c>
      <c r="D25" s="75">
        <v>0.20574856248560461</v>
      </c>
      <c r="E25" s="75">
        <v>0.22724891057406268</v>
      </c>
      <c r="F25" s="75">
        <v>0.51094553934657638</v>
      </c>
    </row>
    <row r="26" spans="1:6" x14ac:dyDescent="0.25">
      <c r="A26" s="16"/>
      <c r="B26" s="98" t="s">
        <v>1007</v>
      </c>
      <c r="C26" s="75">
        <v>6.8141575859559544E-2</v>
      </c>
      <c r="D26" s="75">
        <v>0.26429770133660935</v>
      </c>
      <c r="E26" s="75">
        <v>0.25157685640928146</v>
      </c>
      <c r="F26" s="75">
        <v>0.41598386639454965</v>
      </c>
    </row>
    <row r="27" spans="1:6" x14ac:dyDescent="0.25">
      <c r="A27" s="16"/>
      <c r="B27" s="98" t="s">
        <v>1008</v>
      </c>
      <c r="C27" s="75">
        <v>9.0872777090456977E-2</v>
      </c>
      <c r="D27" s="75">
        <v>0.32825487830335398</v>
      </c>
      <c r="E27" s="75">
        <v>1.3113978674779665E-2</v>
      </c>
      <c r="F27" s="75">
        <v>0.56775836593140938</v>
      </c>
    </row>
    <row r="28" spans="1:6" x14ac:dyDescent="0.25">
      <c r="A28" s="16"/>
      <c r="B28" s="98" t="s">
        <v>412</v>
      </c>
      <c r="C28" s="75">
        <v>0.16910762608647092</v>
      </c>
      <c r="D28" s="75">
        <v>0.24719234327576545</v>
      </c>
      <c r="E28" s="75">
        <v>0.10218199737088748</v>
      </c>
      <c r="F28" s="75">
        <v>0.48151803326687598</v>
      </c>
    </row>
    <row r="29" spans="1:6" x14ac:dyDescent="0.25">
      <c r="A29" s="16"/>
      <c r="B29" s="98" t="s">
        <v>1010</v>
      </c>
      <c r="C29" s="75">
        <v>9.2849013321834165E-2</v>
      </c>
      <c r="D29" s="75">
        <v>0.29094193037583194</v>
      </c>
      <c r="E29" s="75">
        <v>9.9546159854940808E-2</v>
      </c>
      <c r="F29" s="75">
        <v>0.51666289644739305</v>
      </c>
    </row>
    <row r="30" spans="1:6" x14ac:dyDescent="0.25">
      <c r="A30" s="16"/>
      <c r="B30" s="98" t="s">
        <v>1205</v>
      </c>
      <c r="C30" s="75">
        <v>8.2201139052729202E-2</v>
      </c>
      <c r="D30" s="75">
        <v>0.28932278434468156</v>
      </c>
      <c r="E30" s="75">
        <v>0.10567634792990541</v>
      </c>
      <c r="F30" s="75">
        <v>0.52279972867268354</v>
      </c>
    </row>
    <row r="31" spans="1:6" x14ac:dyDescent="0.25">
      <c r="A31" s="10" t="s">
        <v>96</v>
      </c>
    </row>
  </sheetData>
  <pageMargins left="0.7" right="0.7" top="0.75" bottom="0.75" header="0.3" footer="0.3"/>
  <pageSetup paperSize="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1B1B97-C695-4312-87A0-98BB1337B197}">
  <dimension ref="A1:E17"/>
  <sheetViews>
    <sheetView zoomScale="85" zoomScaleNormal="85" workbookViewId="0">
      <selection activeCell="G23" sqref="G23"/>
    </sheetView>
  </sheetViews>
  <sheetFormatPr defaultRowHeight="15" x14ac:dyDescent="0.25"/>
  <cols>
    <col min="1" max="1" width="63.42578125" bestFit="1" customWidth="1"/>
    <col min="2" max="2" width="11.42578125" style="2" bestFit="1" customWidth="1"/>
    <col min="3" max="3" width="11.42578125" bestFit="1" customWidth="1"/>
    <col min="4" max="5" width="10.42578125" bestFit="1" customWidth="1"/>
  </cols>
  <sheetData>
    <row r="1" spans="1:5" x14ac:dyDescent="0.25">
      <c r="A1" s="7" t="s">
        <v>1097</v>
      </c>
      <c r="B1" s="77">
        <v>26</v>
      </c>
    </row>
    <row r="2" spans="1:5" x14ac:dyDescent="0.25">
      <c r="A2" s="8" t="s">
        <v>1206</v>
      </c>
      <c r="B2" s="8"/>
    </row>
    <row r="3" spans="1:5" x14ac:dyDescent="0.25">
      <c r="A3" s="7"/>
      <c r="B3" s="8"/>
    </row>
    <row r="4" spans="1:5" x14ac:dyDescent="0.25">
      <c r="A4" s="10" t="str">
        <f>HYPERLINK("#'OBSAH'!A1","Naspäť na obsah")</f>
        <v>Naspäť na obsah</v>
      </c>
      <c r="B4" s="8"/>
    </row>
    <row r="5" spans="1:5" x14ac:dyDescent="0.25">
      <c r="A5" s="1"/>
    </row>
    <row r="6" spans="1:5" s="3" customFormat="1" x14ac:dyDescent="0.25">
      <c r="A6" s="32"/>
      <c r="B6" s="32">
        <v>2017</v>
      </c>
      <c r="C6" s="32">
        <v>2018</v>
      </c>
      <c r="D6" s="32">
        <v>2019</v>
      </c>
      <c r="E6" s="32">
        <v>2020</v>
      </c>
    </row>
    <row r="7" spans="1:5" x14ac:dyDescent="0.25">
      <c r="A7" s="16" t="s">
        <v>460</v>
      </c>
      <c r="B7" s="97">
        <v>12738.78654867256</v>
      </c>
      <c r="C7" s="97">
        <v>13995.922499999999</v>
      </c>
      <c r="D7" s="97">
        <v>15760.490555555558</v>
      </c>
      <c r="E7" s="97">
        <v>17698.432641509444</v>
      </c>
    </row>
    <row r="8" spans="1:5" x14ac:dyDescent="0.25">
      <c r="A8" s="16" t="s">
        <v>1163</v>
      </c>
      <c r="B8" s="97">
        <v>15133.937192674584</v>
      </c>
      <c r="C8" s="97">
        <v>16275.742635686816</v>
      </c>
      <c r="D8" s="97">
        <v>16960.459680560965</v>
      </c>
      <c r="E8" s="97">
        <v>18912.017811100381</v>
      </c>
    </row>
    <row r="9" spans="1:5" x14ac:dyDescent="0.25">
      <c r="A9" s="16" t="s">
        <v>1207</v>
      </c>
      <c r="B9" s="97">
        <v>15517.104968743242</v>
      </c>
      <c r="C9" s="97">
        <v>16990.762053576018</v>
      </c>
      <c r="D9" s="97">
        <v>17947.56335717997</v>
      </c>
      <c r="E9" s="97">
        <v>19361.497641870468</v>
      </c>
    </row>
    <row r="10" spans="1:5" x14ac:dyDescent="0.25">
      <c r="A10" s="10" t="s">
        <v>1208</v>
      </c>
    </row>
    <row r="13" spans="1:5" x14ac:dyDescent="0.25">
      <c r="B13"/>
    </row>
    <row r="14" spans="1:5" x14ac:dyDescent="0.25">
      <c r="B14"/>
    </row>
    <row r="15" spans="1:5" x14ac:dyDescent="0.25">
      <c r="B15"/>
    </row>
    <row r="16" spans="1:5" x14ac:dyDescent="0.25">
      <c r="B16"/>
    </row>
    <row r="17" spans="2:2" x14ac:dyDescent="0.25">
      <c r="B17"/>
    </row>
  </sheetData>
  <pageMargins left="0.7" right="0.7" top="0.75" bottom="0.75" header="0.3" footer="0.3"/>
  <pageSetup paperSize="9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5BD9C1-0643-46C8-A8CB-C5F61173FFAA}">
  <dimension ref="A1:E17"/>
  <sheetViews>
    <sheetView zoomScale="85" zoomScaleNormal="85" workbookViewId="0">
      <selection activeCell="F17" sqref="F17"/>
    </sheetView>
  </sheetViews>
  <sheetFormatPr defaultRowHeight="15" x14ac:dyDescent="0.25"/>
  <cols>
    <col min="1" max="1" width="63.42578125" bestFit="1" customWidth="1"/>
    <col min="2" max="2" width="11.42578125" style="2" bestFit="1" customWidth="1"/>
    <col min="3" max="3" width="11.42578125" bestFit="1" customWidth="1"/>
    <col min="4" max="5" width="10.42578125" bestFit="1" customWidth="1"/>
  </cols>
  <sheetData>
    <row r="1" spans="1:5" x14ac:dyDescent="0.25">
      <c r="A1" s="7" t="s">
        <v>1097</v>
      </c>
      <c r="B1" s="77">
        <v>27</v>
      </c>
    </row>
    <row r="2" spans="1:5" x14ac:dyDescent="0.25">
      <c r="A2" s="8" t="s">
        <v>1209</v>
      </c>
      <c r="B2" s="8"/>
    </row>
    <row r="3" spans="1:5" x14ac:dyDescent="0.25">
      <c r="A3" s="7"/>
      <c r="B3" s="8"/>
    </row>
    <row r="4" spans="1:5" x14ac:dyDescent="0.25">
      <c r="A4" s="10" t="str">
        <f>HYPERLINK("#'OBSAH'!A1","Naspäť na obsah")</f>
        <v>Naspäť na obsah</v>
      </c>
      <c r="B4" s="8"/>
    </row>
    <row r="5" spans="1:5" x14ac:dyDescent="0.25">
      <c r="A5" s="1"/>
    </row>
    <row r="6" spans="1:5" s="3" customFormat="1" x14ac:dyDescent="0.25">
      <c r="A6" s="32"/>
      <c r="B6" s="32">
        <v>2017</v>
      </c>
      <c r="C6" s="32">
        <v>2018</v>
      </c>
      <c r="D6" s="32">
        <v>2019</v>
      </c>
      <c r="E6" s="32">
        <v>2020</v>
      </c>
    </row>
    <row r="7" spans="1:5" x14ac:dyDescent="0.25">
      <c r="A7" s="16" t="s">
        <v>460</v>
      </c>
      <c r="B7" s="97">
        <v>19667.210200000001</v>
      </c>
      <c r="C7" s="97">
        <v>17070.542452830188</v>
      </c>
      <c r="D7" s="97">
        <v>27521.654888888894</v>
      </c>
      <c r="E7" s="97">
        <v>23816.145510204085</v>
      </c>
    </row>
    <row r="8" spans="1:5" x14ac:dyDescent="0.25">
      <c r="A8" s="16" t="s">
        <v>1210</v>
      </c>
      <c r="B8" s="97">
        <v>20121.922423829285</v>
      </c>
      <c r="C8" s="97">
        <v>21927.647614862497</v>
      </c>
      <c r="D8" s="97">
        <v>23176.757632296554</v>
      </c>
      <c r="E8" s="97">
        <v>26877.870121113363</v>
      </c>
    </row>
    <row r="9" spans="1:5" x14ac:dyDescent="0.25">
      <c r="A9" s="16" t="s">
        <v>1211</v>
      </c>
      <c r="B9" s="97">
        <v>20631.378236101104</v>
      </c>
      <c r="C9" s="97">
        <v>22890.964262477755</v>
      </c>
      <c r="D9" s="97">
        <v>24525.651654147194</v>
      </c>
      <c r="E9" s="97">
        <v>27516.673480657977</v>
      </c>
    </row>
    <row r="10" spans="1:5" x14ac:dyDescent="0.25">
      <c r="A10" s="10" t="s">
        <v>1212</v>
      </c>
    </row>
    <row r="13" spans="1:5" x14ac:dyDescent="0.25">
      <c r="B13"/>
    </row>
    <row r="14" spans="1:5" x14ac:dyDescent="0.25">
      <c r="B14"/>
    </row>
    <row r="15" spans="1:5" x14ac:dyDescent="0.25">
      <c r="B15"/>
    </row>
    <row r="16" spans="1:5" x14ac:dyDescent="0.25">
      <c r="B16"/>
    </row>
    <row r="17" spans="2:2" x14ac:dyDescent="0.25">
      <c r="B17"/>
    </row>
  </sheetData>
  <pageMargins left="0.7" right="0.7" top="0.75" bottom="0.75" header="0.3" footer="0.3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4FCC93-B3B9-4274-9D15-EF8F7406B0A5}">
  <dimension ref="A1:F63"/>
  <sheetViews>
    <sheetView topLeftCell="A55" zoomScale="85" zoomScaleNormal="85" workbookViewId="0">
      <selection activeCell="B16" sqref="B16"/>
    </sheetView>
  </sheetViews>
  <sheetFormatPr defaultRowHeight="15" x14ac:dyDescent="0.25"/>
  <cols>
    <col min="1" max="1" width="20.85546875" customWidth="1"/>
    <col min="2" max="2" width="23.7109375" style="2" bestFit="1" customWidth="1"/>
    <col min="3" max="3" width="11.42578125" bestFit="1" customWidth="1"/>
    <col min="4" max="5" width="10.42578125" bestFit="1" customWidth="1"/>
  </cols>
  <sheetData>
    <row r="1" spans="1:6" x14ac:dyDescent="0.25">
      <c r="A1" s="7" t="s">
        <v>1097</v>
      </c>
      <c r="B1" s="77">
        <v>28</v>
      </c>
    </row>
    <row r="2" spans="1:6" x14ac:dyDescent="0.25">
      <c r="A2" s="8" t="s">
        <v>1213</v>
      </c>
      <c r="B2" s="8"/>
    </row>
    <row r="3" spans="1:6" x14ac:dyDescent="0.25">
      <c r="A3" s="7"/>
      <c r="B3" s="8"/>
    </row>
    <row r="4" spans="1:6" x14ac:dyDescent="0.25">
      <c r="A4" s="10" t="str">
        <f>HYPERLINK("#'OBSAH'!A1","Naspäť na obsah")</f>
        <v>Naspäť na obsah</v>
      </c>
      <c r="B4" s="8"/>
    </row>
    <row r="5" spans="1:6" x14ac:dyDescent="0.25">
      <c r="A5" s="1"/>
    </row>
    <row r="6" spans="1:6" s="3" customFormat="1" x14ac:dyDescent="0.25">
      <c r="A6" s="32" t="s">
        <v>1214</v>
      </c>
      <c r="B6" s="32" t="s">
        <v>1215</v>
      </c>
      <c r="C6" s="32">
        <v>2017</v>
      </c>
      <c r="D6" s="32">
        <v>2018</v>
      </c>
      <c r="E6" s="32">
        <v>2019</v>
      </c>
      <c r="F6" s="32">
        <v>2020</v>
      </c>
    </row>
    <row r="7" spans="1:6" x14ac:dyDescent="0.25">
      <c r="A7" s="16" t="s">
        <v>443</v>
      </c>
      <c r="B7" s="97" t="s">
        <v>1216</v>
      </c>
      <c r="C7" s="97">
        <v>534736.70999999985</v>
      </c>
      <c r="D7" s="97">
        <v>543000.57999999996</v>
      </c>
      <c r="E7" s="97">
        <v>667014.54999999993</v>
      </c>
      <c r="F7" s="97">
        <v>662536.14</v>
      </c>
    </row>
    <row r="8" spans="1:6" x14ac:dyDescent="0.25">
      <c r="A8" s="16" t="s">
        <v>443</v>
      </c>
      <c r="B8" s="97" t="s">
        <v>1217</v>
      </c>
      <c r="C8" s="97">
        <v>72459.109999999986</v>
      </c>
      <c r="D8" s="97">
        <v>71296.040000000008</v>
      </c>
      <c r="E8" s="97">
        <v>82690.060000000027</v>
      </c>
      <c r="F8" s="97">
        <v>70704.260000000009</v>
      </c>
    </row>
    <row r="9" spans="1:6" x14ac:dyDescent="0.25">
      <c r="A9" s="16" t="s">
        <v>443</v>
      </c>
      <c r="B9" s="97" t="s">
        <v>1199</v>
      </c>
      <c r="C9" s="97">
        <v>21108.089999999997</v>
      </c>
      <c r="D9" s="97">
        <v>15154.679999999998</v>
      </c>
      <c r="E9" s="97">
        <v>20638.55999999999</v>
      </c>
      <c r="F9" s="97">
        <v>10720.869999999999</v>
      </c>
    </row>
    <row r="10" spans="1:6" x14ac:dyDescent="0.25">
      <c r="A10" s="16" t="s">
        <v>443</v>
      </c>
      <c r="B10" s="97" t="s">
        <v>1198</v>
      </c>
      <c r="C10" s="97">
        <v>37086.359999999993</v>
      </c>
      <c r="D10" s="97">
        <v>36461.770000000004</v>
      </c>
      <c r="E10" s="97">
        <v>43004.83</v>
      </c>
      <c r="F10" s="97">
        <v>35752.5</v>
      </c>
    </row>
    <row r="11" spans="1:6" x14ac:dyDescent="0.25">
      <c r="A11" s="16" t="s">
        <v>443</v>
      </c>
      <c r="B11" s="97" t="s">
        <v>1218</v>
      </c>
      <c r="C11" s="98">
        <v>48.647433236474328</v>
      </c>
      <c r="D11" s="98">
        <v>46.447108066971083</v>
      </c>
      <c r="E11" s="98">
        <v>50.577482496194833</v>
      </c>
      <c r="F11" s="98">
        <v>47.267090499057723</v>
      </c>
    </row>
    <row r="12" spans="1:6" x14ac:dyDescent="0.25">
      <c r="A12" s="16" t="s">
        <v>443</v>
      </c>
      <c r="B12" s="97" t="s">
        <v>1219</v>
      </c>
      <c r="C12" s="75">
        <v>8.022530185325874E-2</v>
      </c>
      <c r="D12" s="75">
        <v>7.7297899231582576E-2</v>
      </c>
      <c r="E12" s="75">
        <v>7.3597514285256141E-2</v>
      </c>
      <c r="F12" s="75">
        <v>6.0409892079487167E-2</v>
      </c>
    </row>
    <row r="13" spans="1:6" x14ac:dyDescent="0.25">
      <c r="A13" s="16" t="s">
        <v>443</v>
      </c>
      <c r="B13" s="97" t="s">
        <v>1220</v>
      </c>
      <c r="C13" s="97">
        <v>916.00706420393919</v>
      </c>
      <c r="D13" s="97">
        <v>974.22746466988349</v>
      </c>
      <c r="E13" s="97">
        <v>1098.9978759325397</v>
      </c>
      <c r="F13" s="97">
        <v>1168.0715782813129</v>
      </c>
    </row>
    <row r="14" spans="1:6" x14ac:dyDescent="0.25">
      <c r="A14" s="16" t="s">
        <v>1007</v>
      </c>
      <c r="B14" s="97" t="s">
        <v>1216</v>
      </c>
      <c r="C14" s="97">
        <v>342170.97999999986</v>
      </c>
      <c r="D14" s="97">
        <v>405593.3</v>
      </c>
      <c r="E14" s="97">
        <v>415201.15999999992</v>
      </c>
      <c r="F14" s="97">
        <v>412063.85000000009</v>
      </c>
    </row>
    <row r="15" spans="1:6" x14ac:dyDescent="0.25">
      <c r="A15" s="16" t="s">
        <v>1007</v>
      </c>
      <c r="B15" s="97" t="s">
        <v>1217</v>
      </c>
      <c r="C15" s="97">
        <v>53276.349999999991</v>
      </c>
      <c r="D15" s="97">
        <v>65181.970000000016</v>
      </c>
      <c r="E15" s="97">
        <v>63113.060000000005</v>
      </c>
      <c r="F15" s="97">
        <v>47324.760000000009</v>
      </c>
    </row>
    <row r="16" spans="1:6" x14ac:dyDescent="0.25">
      <c r="A16" s="16" t="s">
        <v>1007</v>
      </c>
      <c r="B16" s="97" t="s">
        <v>1199</v>
      </c>
      <c r="C16" s="97">
        <v>5547.63</v>
      </c>
      <c r="D16" s="97">
        <v>4417.1899999999996</v>
      </c>
      <c r="E16" s="97">
        <v>2604.7200000000003</v>
      </c>
      <c r="F16" s="97">
        <v>2949.2999999999997</v>
      </c>
    </row>
    <row r="17" spans="1:6" x14ac:dyDescent="0.25">
      <c r="A17" s="16" t="s">
        <v>1007</v>
      </c>
      <c r="B17" s="97" t="s">
        <v>1198</v>
      </c>
      <c r="C17" s="97">
        <v>22155.919999999991</v>
      </c>
      <c r="D17" s="97">
        <v>18001.560000000001</v>
      </c>
      <c r="E17" s="97">
        <v>20235.160000000003</v>
      </c>
      <c r="F17" s="97">
        <v>24180</v>
      </c>
    </row>
    <row r="18" spans="1:6" x14ac:dyDescent="0.25">
      <c r="A18" s="16" t="s">
        <v>1007</v>
      </c>
      <c r="B18" s="97" t="s">
        <v>1218</v>
      </c>
      <c r="C18" s="98">
        <v>23.271170610211708</v>
      </c>
      <c r="D18" s="98">
        <v>28.106849315068491</v>
      </c>
      <c r="E18" s="98">
        <v>26.656347031963474</v>
      </c>
      <c r="F18" s="98">
        <v>23.461748633879779</v>
      </c>
    </row>
    <row r="19" spans="1:6" x14ac:dyDescent="0.25">
      <c r="A19" s="16" t="s">
        <v>1007</v>
      </c>
      <c r="B19" s="97" t="s">
        <v>1219</v>
      </c>
      <c r="C19" s="75">
        <v>7.6692045123857092E-2</v>
      </c>
      <c r="D19" s="75">
        <v>5.2881788629068262E-2</v>
      </c>
      <c r="E19" s="75">
        <v>5.7471865706338859E-2</v>
      </c>
      <c r="F19" s="75">
        <v>6.629396372075172E-2</v>
      </c>
    </row>
    <row r="20" spans="1:6" x14ac:dyDescent="0.25">
      <c r="A20" s="16" t="s">
        <v>1007</v>
      </c>
      <c r="B20" s="97" t="s">
        <v>1220</v>
      </c>
      <c r="C20" s="97">
        <v>1225.3035659848103</v>
      </c>
      <c r="D20" s="97">
        <v>1202.5339904799039</v>
      </c>
      <c r="E20" s="97">
        <v>1298.0059355161411</v>
      </c>
      <c r="F20" s="97">
        <v>1463.6016565738912</v>
      </c>
    </row>
    <row r="21" spans="1:6" x14ac:dyDescent="0.25">
      <c r="A21" s="16" t="s">
        <v>1008</v>
      </c>
      <c r="B21" s="97" t="s">
        <v>1216</v>
      </c>
      <c r="C21" s="97">
        <v>142127.91</v>
      </c>
      <c r="D21" s="97">
        <v>141010.59999999998</v>
      </c>
      <c r="E21" s="97">
        <v>145645.4</v>
      </c>
      <c r="F21" s="97">
        <v>178653.68999999997</v>
      </c>
    </row>
    <row r="22" spans="1:6" x14ac:dyDescent="0.25">
      <c r="A22" s="16" t="s">
        <v>1008</v>
      </c>
      <c r="B22" s="97" t="s">
        <v>1217</v>
      </c>
      <c r="C22" s="97">
        <v>26835.459999999995</v>
      </c>
      <c r="D22" s="97">
        <v>23574.89</v>
      </c>
      <c r="E22" s="97">
        <v>22989.299999999996</v>
      </c>
      <c r="F22" s="97">
        <v>21309.040000000005</v>
      </c>
    </row>
    <row r="23" spans="1:6" x14ac:dyDescent="0.25">
      <c r="A23" s="16" t="s">
        <v>1008</v>
      </c>
      <c r="B23" s="97" t="s">
        <v>1199</v>
      </c>
      <c r="C23" s="97">
        <v>2993.99</v>
      </c>
      <c r="D23" s="97">
        <v>2697.5599999999995</v>
      </c>
      <c r="E23" s="97">
        <v>3238.6400000000003</v>
      </c>
      <c r="F23" s="97">
        <v>4252.1399999999994</v>
      </c>
    </row>
    <row r="24" spans="1:6" x14ac:dyDescent="0.25">
      <c r="A24" s="16" t="s">
        <v>1008</v>
      </c>
      <c r="B24" s="97" t="s">
        <v>1198</v>
      </c>
      <c r="C24" s="97">
        <v>14411.890000000001</v>
      </c>
      <c r="D24" s="97">
        <v>10358.5</v>
      </c>
      <c r="E24" s="97">
        <v>10100</v>
      </c>
      <c r="F24" s="97">
        <v>16772</v>
      </c>
    </row>
    <row r="25" spans="1:6" x14ac:dyDescent="0.25">
      <c r="A25" s="16" t="s">
        <v>1008</v>
      </c>
      <c r="B25" s="97" t="s">
        <v>1218</v>
      </c>
      <c r="C25" s="98">
        <v>10.915068493150685</v>
      </c>
      <c r="D25" s="98">
        <v>10.653881278538812</v>
      </c>
      <c r="E25" s="98">
        <v>9.1675799086757994</v>
      </c>
      <c r="F25" s="98">
        <v>10.724307386602467</v>
      </c>
    </row>
    <row r="26" spans="1:6" x14ac:dyDescent="0.25">
      <c r="A26" s="16" t="s">
        <v>1008</v>
      </c>
      <c r="B26" s="97" t="s">
        <v>1219</v>
      </c>
      <c r="C26" s="75">
        <v>0.12500289481227955</v>
      </c>
      <c r="D26" s="75">
        <v>8.8205708468063096E-2</v>
      </c>
      <c r="E26" s="75">
        <v>8.2344049745589495E-2</v>
      </c>
      <c r="F26" s="75">
        <v>0.10659402782363432</v>
      </c>
    </row>
    <row r="27" spans="1:6" x14ac:dyDescent="0.25">
      <c r="A27" s="16" t="s">
        <v>1008</v>
      </c>
      <c r="B27" s="97" t="s">
        <v>1220</v>
      </c>
      <c r="C27" s="97">
        <v>1085.104734563253</v>
      </c>
      <c r="D27" s="97">
        <v>1102.9673624207096</v>
      </c>
      <c r="E27" s="97">
        <v>1323.9171938038551</v>
      </c>
      <c r="F27" s="97">
        <v>1388.2302104282144</v>
      </c>
    </row>
    <row r="28" spans="1:6" x14ac:dyDescent="0.25">
      <c r="A28" s="16" t="s">
        <v>412</v>
      </c>
      <c r="B28" s="97" t="s">
        <v>1216</v>
      </c>
      <c r="C28" s="97">
        <v>326614.03999999998</v>
      </c>
      <c r="D28" s="97">
        <v>329673.47999999992</v>
      </c>
      <c r="E28" s="97">
        <v>356663.6</v>
      </c>
      <c r="F28" s="97">
        <v>373109.55</v>
      </c>
    </row>
    <row r="29" spans="1:6" x14ac:dyDescent="0.25">
      <c r="A29" s="16" t="s">
        <v>412</v>
      </c>
      <c r="B29" s="97" t="s">
        <v>1217</v>
      </c>
      <c r="C29" s="97">
        <v>59602.669999999991</v>
      </c>
      <c r="D29" s="97">
        <v>57588.560000000012</v>
      </c>
      <c r="E29" s="97">
        <v>53626.859999999993</v>
      </c>
      <c r="F29" s="97">
        <v>57002.59</v>
      </c>
    </row>
    <row r="30" spans="1:6" x14ac:dyDescent="0.25">
      <c r="A30" s="16" t="s">
        <v>412</v>
      </c>
      <c r="B30" s="97" t="s">
        <v>1199</v>
      </c>
      <c r="C30" s="97">
        <v>15919.719999999998</v>
      </c>
      <c r="D30" s="97">
        <v>8935.9600000000009</v>
      </c>
      <c r="E30" s="97">
        <v>6958.0300000000007</v>
      </c>
      <c r="F30" s="97">
        <v>7142.84</v>
      </c>
    </row>
    <row r="31" spans="1:6" x14ac:dyDescent="0.25">
      <c r="A31" s="16" t="s">
        <v>412</v>
      </c>
      <c r="B31" s="97" t="s">
        <v>1198</v>
      </c>
      <c r="C31" s="97">
        <v>21498.63</v>
      </c>
      <c r="D31" s="97">
        <v>21413.17</v>
      </c>
      <c r="E31" s="97">
        <v>31362.48</v>
      </c>
      <c r="F31" s="97">
        <v>36164.5</v>
      </c>
    </row>
    <row r="32" spans="1:6" x14ac:dyDescent="0.25">
      <c r="A32" s="16" t="s">
        <v>412</v>
      </c>
      <c r="B32" s="97" t="s">
        <v>1218</v>
      </c>
      <c r="C32" s="98">
        <v>27.004446046623404</v>
      </c>
      <c r="D32" s="98">
        <v>26.528538812785385</v>
      </c>
      <c r="E32" s="98">
        <v>24.088401826484013</v>
      </c>
      <c r="F32" s="98">
        <v>23.038692063460417</v>
      </c>
    </row>
    <row r="33" spans="1:6" x14ac:dyDescent="0.25">
      <c r="A33" s="16" t="s">
        <v>412</v>
      </c>
      <c r="B33" s="97" t="s">
        <v>1219</v>
      </c>
      <c r="C33" s="75">
        <v>8.051578477725499E-2</v>
      </c>
      <c r="D33" s="75">
        <v>7.8700319003346467E-2</v>
      </c>
      <c r="E33" s="75">
        <v>0.1034939855807583</v>
      </c>
      <c r="F33" s="75">
        <v>0.11440589602962239</v>
      </c>
    </row>
    <row r="34" spans="1:6" x14ac:dyDescent="0.25">
      <c r="A34" s="16" t="s">
        <v>412</v>
      </c>
      <c r="B34" s="97" t="s">
        <v>1220</v>
      </c>
      <c r="C34" s="97">
        <v>1007.9020550791837</v>
      </c>
      <c r="D34" s="97">
        <v>1035.5937880287447</v>
      </c>
      <c r="E34" s="97">
        <v>1233.8704278001883</v>
      </c>
      <c r="F34" s="97">
        <v>1349.5758532800105</v>
      </c>
    </row>
    <row r="35" spans="1:6" x14ac:dyDescent="0.25">
      <c r="A35" s="16" t="s">
        <v>1009</v>
      </c>
      <c r="B35" s="97" t="s">
        <v>1216</v>
      </c>
      <c r="C35" s="97">
        <v>249084.43</v>
      </c>
      <c r="D35" s="97">
        <v>268923.08</v>
      </c>
      <c r="E35" s="97">
        <v>280589.81</v>
      </c>
      <c r="F35" s="97">
        <v>327781.09999999998</v>
      </c>
    </row>
    <row r="36" spans="1:6" x14ac:dyDescent="0.25">
      <c r="A36" s="16" t="s">
        <v>1009</v>
      </c>
      <c r="B36" s="97" t="s">
        <v>1217</v>
      </c>
      <c r="C36" s="97">
        <v>46198.929999999993</v>
      </c>
      <c r="D36" s="97">
        <v>48759.279999999992</v>
      </c>
      <c r="E36" s="97">
        <v>47641.26999999999</v>
      </c>
      <c r="F36" s="97">
        <v>35601.469999999994</v>
      </c>
    </row>
    <row r="37" spans="1:6" x14ac:dyDescent="0.25">
      <c r="A37" s="16" t="s">
        <v>1009</v>
      </c>
      <c r="B37" s="97" t="s">
        <v>1199</v>
      </c>
      <c r="C37" s="97">
        <v>1586.27</v>
      </c>
      <c r="D37" s="97">
        <v>1582.06</v>
      </c>
      <c r="E37" s="97">
        <v>1674.93</v>
      </c>
      <c r="F37" s="97">
        <v>210.07</v>
      </c>
    </row>
    <row r="38" spans="1:6" x14ac:dyDescent="0.25">
      <c r="A38" s="16" t="s">
        <v>1009</v>
      </c>
      <c r="B38" s="97" t="s">
        <v>1198</v>
      </c>
      <c r="C38" s="97">
        <v>31648.489999999998</v>
      </c>
      <c r="D38" s="97">
        <v>44020</v>
      </c>
      <c r="E38" s="97">
        <v>29926</v>
      </c>
      <c r="F38" s="97">
        <v>26844</v>
      </c>
    </row>
    <row r="39" spans="1:6" x14ac:dyDescent="0.25">
      <c r="A39" s="16" t="s">
        <v>1009</v>
      </c>
      <c r="B39" s="97" t="s">
        <v>1218</v>
      </c>
      <c r="C39" s="98">
        <v>14.546118721461188</v>
      </c>
      <c r="D39" s="98">
        <v>14.329541393686718</v>
      </c>
      <c r="E39" s="98">
        <v>14.422648401826486</v>
      </c>
      <c r="F39" s="98">
        <v>16.017002101723413</v>
      </c>
    </row>
    <row r="40" spans="1:6" x14ac:dyDescent="0.25">
      <c r="A40" s="16" t="s">
        <v>1009</v>
      </c>
      <c r="B40" s="97" t="s">
        <v>1219</v>
      </c>
      <c r="C40" s="75">
        <v>0.15599187719181506</v>
      </c>
      <c r="D40" s="75">
        <v>0.1999420431515081</v>
      </c>
      <c r="E40" s="75">
        <v>0.12846614106274287</v>
      </c>
      <c r="F40" s="75">
        <v>9.1874987999676777E-2</v>
      </c>
    </row>
    <row r="41" spans="1:6" x14ac:dyDescent="0.25">
      <c r="A41" s="16" t="s">
        <v>1009</v>
      </c>
      <c r="B41" s="97" t="s">
        <v>1220</v>
      </c>
      <c r="C41" s="97">
        <v>1426.9810545894022</v>
      </c>
      <c r="D41" s="97">
        <v>1563.9200202555078</v>
      </c>
      <c r="E41" s="97">
        <v>1621.2337370510611</v>
      </c>
      <c r="F41" s="97">
        <v>1705.3810377990515</v>
      </c>
    </row>
    <row r="42" spans="1:6" x14ac:dyDescent="0.25">
      <c r="A42" s="16" t="s">
        <v>1010</v>
      </c>
      <c r="B42" s="97" t="s">
        <v>1216</v>
      </c>
      <c r="C42" s="97">
        <v>97954.889999999985</v>
      </c>
      <c r="D42" s="97">
        <v>85905.9</v>
      </c>
      <c r="E42" s="97">
        <v>111669.06</v>
      </c>
      <c r="F42" s="97">
        <v>110082.84</v>
      </c>
    </row>
    <row r="43" spans="1:6" x14ac:dyDescent="0.25">
      <c r="A43" s="16" t="s">
        <v>1010</v>
      </c>
      <c r="B43" s="97" t="s">
        <v>1217</v>
      </c>
      <c r="C43" s="97">
        <v>14468.08</v>
      </c>
      <c r="D43" s="97">
        <v>11686.739999999998</v>
      </c>
      <c r="E43" s="97">
        <v>17760.489999999998</v>
      </c>
      <c r="F43" s="97">
        <v>15637.670000000002</v>
      </c>
    </row>
    <row r="44" spans="1:6" x14ac:dyDescent="0.25">
      <c r="A44" s="16" t="s">
        <v>1010</v>
      </c>
      <c r="B44" s="97" t="s">
        <v>1199</v>
      </c>
      <c r="C44" s="97">
        <v>5937.1799999999994</v>
      </c>
      <c r="D44" s="97">
        <v>6569.8399999999992</v>
      </c>
      <c r="E44" s="97">
        <v>5450.1</v>
      </c>
      <c r="F44" s="97">
        <v>3425.6</v>
      </c>
    </row>
    <row r="45" spans="1:6" x14ac:dyDescent="0.25">
      <c r="A45" s="16" t="s">
        <v>1010</v>
      </c>
      <c r="B45" s="97" t="s">
        <v>1198</v>
      </c>
      <c r="C45" s="97">
        <v>9824.7100000000009</v>
      </c>
      <c r="D45" s="97">
        <v>6891.93</v>
      </c>
      <c r="E45" s="97">
        <v>7257.14</v>
      </c>
      <c r="F45" s="97">
        <v>8104.5</v>
      </c>
    </row>
    <row r="46" spans="1:6" x14ac:dyDescent="0.25">
      <c r="A46" s="16" t="s">
        <v>1010</v>
      </c>
      <c r="B46" s="97" t="s">
        <v>1218</v>
      </c>
      <c r="C46" s="98">
        <v>6.9984018264840184</v>
      </c>
      <c r="D46" s="98">
        <v>5.083333333333333</v>
      </c>
      <c r="E46" s="98">
        <v>6.7038812785388133</v>
      </c>
      <c r="F46" s="98">
        <v>6.8346994535519121</v>
      </c>
    </row>
    <row r="47" spans="1:6" x14ac:dyDescent="0.25">
      <c r="A47" s="16" t="s">
        <v>1010</v>
      </c>
      <c r="B47" s="97" t="s">
        <v>1219</v>
      </c>
      <c r="C47" s="75">
        <v>0.1176797867830859</v>
      </c>
      <c r="D47" s="75">
        <v>9.285917544741816E-2</v>
      </c>
      <c r="E47" s="75">
        <v>7.727878296943505E-2</v>
      </c>
      <c r="F47" s="75">
        <v>8.581169370545895E-2</v>
      </c>
    </row>
    <row r="48" spans="1:6" x14ac:dyDescent="0.25">
      <c r="A48" s="16" t="s">
        <v>1010</v>
      </c>
      <c r="B48" s="97" t="s">
        <v>1220</v>
      </c>
      <c r="C48" s="97">
        <v>1166.3959433008188</v>
      </c>
      <c r="D48" s="97">
        <v>1408.293442622951</v>
      </c>
      <c r="E48" s="97">
        <v>1388.1145284882334</v>
      </c>
      <c r="F48" s="97">
        <v>1342.205324805117</v>
      </c>
    </row>
    <row r="49" spans="1:6" x14ac:dyDescent="0.25">
      <c r="A49" s="16" t="s">
        <v>1011</v>
      </c>
      <c r="B49" s="97" t="s">
        <v>1216</v>
      </c>
      <c r="C49" s="97">
        <v>66563.899999999994</v>
      </c>
      <c r="D49" s="97">
        <v>74956.640000000014</v>
      </c>
      <c r="E49" s="97">
        <v>91810.41</v>
      </c>
      <c r="F49" s="97">
        <v>76682.899999999994</v>
      </c>
    </row>
    <row r="50" spans="1:6" x14ac:dyDescent="0.25">
      <c r="A50" s="16" t="s">
        <v>1011</v>
      </c>
      <c r="B50" s="97" t="s">
        <v>1217</v>
      </c>
      <c r="C50" s="97">
        <v>12452.28</v>
      </c>
      <c r="D50" s="97">
        <v>12744.53</v>
      </c>
      <c r="E50" s="97">
        <v>15975.939999999999</v>
      </c>
      <c r="F50" s="97">
        <v>8154.8000000000011</v>
      </c>
    </row>
    <row r="51" spans="1:6" x14ac:dyDescent="0.25">
      <c r="A51" s="16" t="s">
        <v>1011</v>
      </c>
      <c r="B51" s="97" t="s">
        <v>1199</v>
      </c>
      <c r="C51" s="97">
        <v>368.17</v>
      </c>
      <c r="D51" s="97"/>
      <c r="E51" s="97"/>
      <c r="F51" s="97"/>
    </row>
    <row r="52" spans="1:6" x14ac:dyDescent="0.25">
      <c r="A52" s="16" t="s">
        <v>1011</v>
      </c>
      <c r="B52" s="97" t="s">
        <v>1198</v>
      </c>
      <c r="C52" s="97">
        <v>5574.41</v>
      </c>
      <c r="D52" s="97">
        <v>5510</v>
      </c>
      <c r="E52" s="97">
        <v>5930</v>
      </c>
      <c r="F52" s="97">
        <v>7744</v>
      </c>
    </row>
    <row r="53" spans="1:6" x14ac:dyDescent="0.25">
      <c r="A53" s="16" t="s">
        <v>1011</v>
      </c>
      <c r="B53" s="97" t="s">
        <v>1218</v>
      </c>
      <c r="C53" s="98">
        <v>5.5</v>
      </c>
      <c r="D53" s="98">
        <v>5.7513698630137</v>
      </c>
      <c r="E53" s="98">
        <v>6.3342465753424655</v>
      </c>
      <c r="F53" s="98">
        <v>4.6666666666666661</v>
      </c>
    </row>
    <row r="54" spans="1:6" x14ac:dyDescent="0.25">
      <c r="A54" s="16" t="s">
        <v>1011</v>
      </c>
      <c r="B54" s="97" t="s">
        <v>1219</v>
      </c>
      <c r="C54" s="75">
        <v>0.10301687511850505</v>
      </c>
      <c r="D54" s="75">
        <v>8.8567965304504198E-2</v>
      </c>
      <c r="E54" s="75">
        <v>7.8196630107654208E-2</v>
      </c>
      <c r="F54" s="75">
        <v>0.11300473820228492</v>
      </c>
    </row>
    <row r="55" spans="1:6" x14ac:dyDescent="0.25">
      <c r="A55" s="16" t="s">
        <v>1011</v>
      </c>
      <c r="B55" s="97" t="s">
        <v>1220</v>
      </c>
      <c r="C55" s="97">
        <v>1008.5439393939392</v>
      </c>
      <c r="D55" s="97">
        <v>1086.0693739827716</v>
      </c>
      <c r="E55" s="97">
        <v>1207.8575421712803</v>
      </c>
      <c r="F55" s="97">
        <v>1369.3374999999999</v>
      </c>
    </row>
    <row r="56" spans="1:6" x14ac:dyDescent="0.25">
      <c r="A56" s="16" t="s">
        <v>1067</v>
      </c>
      <c r="B56" s="97" t="s">
        <v>1216</v>
      </c>
      <c r="C56" s="97">
        <v>38623.570000000007</v>
      </c>
      <c r="D56" s="97">
        <v>38835.839999999997</v>
      </c>
      <c r="E56" s="97">
        <v>40505.22</v>
      </c>
      <c r="F56" s="97">
        <v>40272.419999999991</v>
      </c>
    </row>
    <row r="57" spans="1:6" x14ac:dyDescent="0.25">
      <c r="A57" s="16" t="s">
        <v>1067</v>
      </c>
      <c r="B57" s="97" t="s">
        <v>1217</v>
      </c>
      <c r="C57" s="97">
        <v>4635.51</v>
      </c>
      <c r="D57" s="97">
        <v>4407.8899999999994</v>
      </c>
      <c r="E57" s="97">
        <v>5251.8300000000008</v>
      </c>
      <c r="F57" s="97">
        <v>5139.96</v>
      </c>
    </row>
    <row r="58" spans="1:6" x14ac:dyDescent="0.25">
      <c r="A58" s="16" t="s">
        <v>1067</v>
      </c>
      <c r="B58" s="97" t="s">
        <v>1199</v>
      </c>
      <c r="C58" s="97">
        <v>3335.45</v>
      </c>
      <c r="D58" s="97">
        <v>993.81</v>
      </c>
      <c r="E58" s="97">
        <v>611.14</v>
      </c>
      <c r="F58" s="97">
        <v>356.90999999999997</v>
      </c>
    </row>
    <row r="59" spans="1:6" x14ac:dyDescent="0.25">
      <c r="A59" s="16" t="s">
        <v>1067</v>
      </c>
      <c r="B59" s="97" t="s">
        <v>1198</v>
      </c>
      <c r="C59" s="97">
        <v>1907.3400000000001</v>
      </c>
      <c r="D59" s="97">
        <v>2732.52</v>
      </c>
      <c r="E59" s="97">
        <v>2426.06</v>
      </c>
      <c r="F59" s="97">
        <v>2290</v>
      </c>
    </row>
    <row r="60" spans="1:6" x14ac:dyDescent="0.25">
      <c r="A60" s="16" t="s">
        <v>1067</v>
      </c>
      <c r="B60" s="97" t="s">
        <v>1218</v>
      </c>
      <c r="C60" s="98">
        <v>3.9333333333333331</v>
      </c>
      <c r="D60" s="98">
        <v>3.955068493150685</v>
      </c>
      <c r="E60" s="98">
        <v>3.2777777777777777</v>
      </c>
      <c r="F60" s="98">
        <v>2.5452529073840551</v>
      </c>
    </row>
    <row r="61" spans="1:6" x14ac:dyDescent="0.25">
      <c r="A61" s="16" t="s">
        <v>1067</v>
      </c>
      <c r="B61" s="97" t="s">
        <v>1219</v>
      </c>
      <c r="C61" s="75">
        <v>5.6117942595134876E-2</v>
      </c>
      <c r="D61" s="75">
        <v>7.9369233428072256E-2</v>
      </c>
      <c r="E61" s="75">
        <v>6.8817778942677571E-2</v>
      </c>
      <c r="F61" s="75">
        <v>6.5181885925437624E-2</v>
      </c>
    </row>
    <row r="62" spans="1:6" x14ac:dyDescent="0.25">
      <c r="A62" s="16" t="s">
        <v>1067</v>
      </c>
      <c r="B62" s="97" t="s">
        <v>1220</v>
      </c>
      <c r="C62" s="97">
        <v>818.29597457627142</v>
      </c>
      <c r="D62" s="97">
        <v>818.27154336381261</v>
      </c>
      <c r="E62" s="97">
        <v>1029.7937288135593</v>
      </c>
      <c r="F62" s="97">
        <v>1318.5467700532929</v>
      </c>
    </row>
    <row r="63" spans="1:6" x14ac:dyDescent="0.25">
      <c r="A63" s="10" t="s">
        <v>96</v>
      </c>
    </row>
  </sheetData>
  <pageMargins left="0.7" right="0.7" top="0.75" bottom="0.75" header="0.3" footer="0.3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71B2AA-B536-4D92-8684-BE149BAC6CA9}">
  <dimension ref="A1:E22"/>
  <sheetViews>
    <sheetView topLeftCell="A14" zoomScale="85" zoomScaleNormal="85" workbookViewId="0">
      <selection activeCell="M46" sqref="M46:M47"/>
    </sheetView>
  </sheetViews>
  <sheetFormatPr defaultRowHeight="15" x14ac:dyDescent="0.25"/>
  <cols>
    <col min="1" max="1" width="20.85546875" customWidth="1"/>
    <col min="2" max="2" width="23.7109375" style="2" bestFit="1" customWidth="1"/>
    <col min="3" max="3" width="13.5703125" bestFit="1" customWidth="1"/>
    <col min="4" max="5" width="10.42578125" bestFit="1" customWidth="1"/>
  </cols>
  <sheetData>
    <row r="1" spans="1:5" x14ac:dyDescent="0.25">
      <c r="A1" s="7" t="s">
        <v>1097</v>
      </c>
      <c r="B1" s="77">
        <v>29</v>
      </c>
    </row>
    <row r="2" spans="1:5" x14ac:dyDescent="0.25">
      <c r="A2" s="8" t="s">
        <v>1221</v>
      </c>
      <c r="B2" s="8"/>
    </row>
    <row r="3" spans="1:5" x14ac:dyDescent="0.25">
      <c r="A3" s="7"/>
      <c r="B3" s="8"/>
    </row>
    <row r="4" spans="1:5" x14ac:dyDescent="0.25">
      <c r="A4" s="10" t="str">
        <f>HYPERLINK("#'OBSAH'!A1","Naspäť na obsah")</f>
        <v>Naspäť na obsah</v>
      </c>
      <c r="B4" s="8"/>
    </row>
    <row r="5" spans="1:5" x14ac:dyDescent="0.25">
      <c r="A5" s="1"/>
    </row>
    <row r="6" spans="1:5" s="3" customFormat="1" x14ac:dyDescent="0.25">
      <c r="A6" s="32" t="s">
        <v>1040</v>
      </c>
      <c r="B6" s="32" t="s">
        <v>1222</v>
      </c>
      <c r="C6" s="32" t="s">
        <v>1223</v>
      </c>
      <c r="D6" s="32" t="s">
        <v>1224</v>
      </c>
      <c r="E6" s="32" t="s">
        <v>1225</v>
      </c>
    </row>
    <row r="7" spans="1:5" x14ac:dyDescent="0.25">
      <c r="A7" s="16">
        <v>2020</v>
      </c>
      <c r="B7" s="97" t="s">
        <v>1226</v>
      </c>
      <c r="C7" s="97">
        <v>1624749.04</v>
      </c>
      <c r="D7" s="97">
        <v>588519.27</v>
      </c>
      <c r="E7" s="97">
        <v>5591.82</v>
      </c>
    </row>
    <row r="8" spans="1:5" x14ac:dyDescent="0.25">
      <c r="A8" s="16">
        <v>2020</v>
      </c>
      <c r="B8" s="97" t="s">
        <v>1227</v>
      </c>
      <c r="C8" s="97">
        <v>1683382.81</v>
      </c>
      <c r="D8" s="97">
        <v>524853.14000000013</v>
      </c>
      <c r="E8" s="97">
        <v>4043.599999999999</v>
      </c>
    </row>
    <row r="9" spans="1:5" x14ac:dyDescent="0.25">
      <c r="A9" s="16">
        <v>2020</v>
      </c>
      <c r="B9" s="97" t="s">
        <v>1228</v>
      </c>
      <c r="C9" s="97">
        <v>1781408.8800000001</v>
      </c>
      <c r="D9" s="97">
        <v>481909.37000000023</v>
      </c>
      <c r="E9" s="97">
        <v>4604.9699999999984</v>
      </c>
    </row>
    <row r="10" spans="1:5" x14ac:dyDescent="0.25">
      <c r="A10" s="16">
        <v>2020</v>
      </c>
      <c r="B10" s="97" t="s">
        <v>1229</v>
      </c>
      <c r="C10" s="97">
        <v>1679011.6600000001</v>
      </c>
      <c r="D10" s="97">
        <v>355284.92000000027</v>
      </c>
      <c r="E10" s="97">
        <v>6157.1799999999985</v>
      </c>
    </row>
    <row r="11" spans="1:5" x14ac:dyDescent="0.25">
      <c r="A11" s="16">
        <v>2020</v>
      </c>
      <c r="B11" s="97" t="s">
        <v>1230</v>
      </c>
      <c r="C11" s="97">
        <v>1502518.61</v>
      </c>
      <c r="D11" s="97">
        <v>272961.3800000003</v>
      </c>
      <c r="E11" s="97">
        <v>7634.5099999999984</v>
      </c>
    </row>
    <row r="12" spans="1:5" x14ac:dyDescent="0.25">
      <c r="A12" s="16">
        <v>2020</v>
      </c>
      <c r="B12" s="97" t="s">
        <v>1231</v>
      </c>
      <c r="C12" s="97">
        <v>1260464.49</v>
      </c>
      <c r="D12" s="97">
        <v>279772.09000000026</v>
      </c>
      <c r="E12" s="97">
        <v>9103.909999999998</v>
      </c>
    </row>
    <row r="13" spans="1:5" x14ac:dyDescent="0.25">
      <c r="A13" s="16">
        <v>2020</v>
      </c>
      <c r="B13" s="97" t="s">
        <v>1232</v>
      </c>
      <c r="C13" s="97">
        <v>1143875.6299999999</v>
      </c>
      <c r="D13" s="97">
        <v>967440.37000000034</v>
      </c>
      <c r="E13" s="97">
        <v>10640.519999999999</v>
      </c>
    </row>
    <row r="14" spans="1:5" x14ac:dyDescent="0.25">
      <c r="A14" s="16">
        <v>2020</v>
      </c>
      <c r="B14" s="97" t="s">
        <v>1233</v>
      </c>
      <c r="C14" s="97">
        <v>1220244.6299999999</v>
      </c>
      <c r="D14" s="97">
        <v>833541.78000000038</v>
      </c>
      <c r="E14" s="97">
        <v>4591.3799999999974</v>
      </c>
    </row>
    <row r="15" spans="1:5" x14ac:dyDescent="0.25">
      <c r="A15" s="16">
        <v>2020</v>
      </c>
      <c r="B15" s="97" t="s">
        <v>1234</v>
      </c>
      <c r="C15" s="97">
        <v>1662435.1699999997</v>
      </c>
      <c r="D15" s="97">
        <v>787054.05000000028</v>
      </c>
      <c r="E15" s="97">
        <v>6016.4999999999973</v>
      </c>
    </row>
    <row r="16" spans="1:5" x14ac:dyDescent="0.25">
      <c r="A16" s="16">
        <v>2020</v>
      </c>
      <c r="B16" s="97" t="s">
        <v>1235</v>
      </c>
      <c r="C16" s="97">
        <v>1699067.9799999995</v>
      </c>
      <c r="D16" s="97">
        <v>612299.94000000029</v>
      </c>
      <c r="E16" s="97">
        <v>7377.0199999999968</v>
      </c>
    </row>
    <row r="17" spans="1:5" x14ac:dyDescent="0.25">
      <c r="A17" s="16">
        <v>2020</v>
      </c>
      <c r="B17" s="97" t="s">
        <v>1236</v>
      </c>
      <c r="C17" s="97">
        <v>1289802.1499999994</v>
      </c>
      <c r="D17" s="97">
        <v>612276.59000000032</v>
      </c>
      <c r="E17" s="97">
        <v>8861.9199999999964</v>
      </c>
    </row>
    <row r="18" spans="1:5" x14ac:dyDescent="0.25">
      <c r="A18" s="16">
        <v>2020</v>
      </c>
      <c r="B18" s="97" t="s">
        <v>1237</v>
      </c>
      <c r="C18" s="97">
        <v>1145327.9199999995</v>
      </c>
      <c r="D18" s="97">
        <v>584583.14000000036</v>
      </c>
      <c r="E18" s="97">
        <v>10401.199999999997</v>
      </c>
    </row>
    <row r="19" spans="1:5" x14ac:dyDescent="0.25">
      <c r="A19" s="16">
        <v>2021</v>
      </c>
      <c r="B19" s="97" t="s">
        <v>1226</v>
      </c>
      <c r="C19" s="97">
        <v>1428939.6299999994</v>
      </c>
      <c r="D19" s="97">
        <v>516645.24000000046</v>
      </c>
      <c r="E19" s="97">
        <v>7949.7299999999977</v>
      </c>
    </row>
    <row r="20" spans="1:5" x14ac:dyDescent="0.25">
      <c r="A20" s="16">
        <v>2021</v>
      </c>
      <c r="B20" s="97" t="s">
        <v>1227</v>
      </c>
      <c r="C20" s="97">
        <v>1522805.2999999993</v>
      </c>
      <c r="D20" s="97">
        <v>615810.11000000034</v>
      </c>
      <c r="E20" s="97">
        <v>9507.529999999997</v>
      </c>
    </row>
    <row r="21" spans="1:5" x14ac:dyDescent="0.25">
      <c r="A21" s="16">
        <v>2021</v>
      </c>
      <c r="B21" s="97" t="s">
        <v>1228</v>
      </c>
      <c r="C21" s="97">
        <v>1585100.1099999994</v>
      </c>
      <c r="D21" s="97">
        <v>598687.2100000002</v>
      </c>
      <c r="E21" s="97">
        <v>11294.619999999997</v>
      </c>
    </row>
    <row r="22" spans="1:5" x14ac:dyDescent="0.25">
      <c r="A22" s="10" t="s">
        <v>96</v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253FFA-C941-4734-BFC7-6EC3086B1053}">
  <dimension ref="A1:D23"/>
  <sheetViews>
    <sheetView workbookViewId="0">
      <selection activeCell="D26" sqref="D26"/>
    </sheetView>
  </sheetViews>
  <sheetFormatPr defaultRowHeight="14.25" x14ac:dyDescent="0.2"/>
  <cols>
    <col min="1" max="1" width="16.7109375" style="8" customWidth="1"/>
    <col min="2" max="2" width="28.5703125" style="8" customWidth="1"/>
    <col min="3" max="3" width="30" style="8" customWidth="1"/>
    <col min="4" max="4" width="22.140625" style="8" customWidth="1"/>
    <col min="5" max="5" width="14.42578125" style="8" bestFit="1" customWidth="1"/>
    <col min="6" max="16384" width="9.140625" style="8"/>
  </cols>
  <sheetData>
    <row r="1" spans="1:4" x14ac:dyDescent="0.2">
      <c r="A1" s="7" t="s">
        <v>64</v>
      </c>
      <c r="B1" s="7">
        <v>5</v>
      </c>
    </row>
    <row r="2" spans="1:4" x14ac:dyDescent="0.2">
      <c r="A2" s="8" t="s">
        <v>191</v>
      </c>
    </row>
    <row r="3" spans="1:4" x14ac:dyDescent="0.2">
      <c r="A3" s="7"/>
    </row>
    <row r="4" spans="1:4" x14ac:dyDescent="0.2">
      <c r="A4" s="10" t="str">
        <f>HYPERLINK("#'OBSAH'!A1","Naspäť na obsah")</f>
        <v>Naspäť na obsah</v>
      </c>
    </row>
    <row r="6" spans="1:4" x14ac:dyDescent="0.2">
      <c r="A6" s="57" t="s">
        <v>192</v>
      </c>
      <c r="B6" s="57" t="s">
        <v>193</v>
      </c>
      <c r="C6" s="57" t="s">
        <v>194</v>
      </c>
      <c r="D6" s="57" t="s">
        <v>195</v>
      </c>
    </row>
    <row r="7" spans="1:4" x14ac:dyDescent="0.2">
      <c r="A7" s="70" t="s">
        <v>196</v>
      </c>
      <c r="B7" s="58"/>
      <c r="C7" s="58"/>
      <c r="D7" s="58"/>
    </row>
    <row r="8" spans="1:4" x14ac:dyDescent="0.2">
      <c r="A8" s="70" t="s">
        <v>197</v>
      </c>
      <c r="B8" s="58"/>
      <c r="C8" s="59"/>
      <c r="D8" s="60"/>
    </row>
    <row r="9" spans="1:4" x14ac:dyDescent="0.2">
      <c r="A9" s="70" t="s">
        <v>198</v>
      </c>
      <c r="B9" s="61"/>
      <c r="C9" s="60"/>
      <c r="D9" s="60"/>
    </row>
    <row r="10" spans="1:4" x14ac:dyDescent="0.2">
      <c r="A10" s="70" t="s">
        <v>199</v>
      </c>
      <c r="B10" s="62"/>
      <c r="C10" s="59"/>
      <c r="D10" s="60"/>
    </row>
    <row r="11" spans="1:4" x14ac:dyDescent="0.2">
      <c r="A11" s="70" t="s">
        <v>200</v>
      </c>
      <c r="B11" s="63"/>
      <c r="C11" s="60"/>
      <c r="D11" s="60"/>
    </row>
    <row r="12" spans="1:4" x14ac:dyDescent="0.2">
      <c r="A12" s="70" t="s">
        <v>201</v>
      </c>
      <c r="B12" s="58"/>
      <c r="C12" s="58"/>
      <c r="D12" s="60"/>
    </row>
    <row r="13" spans="1:4" x14ac:dyDescent="0.2">
      <c r="A13" s="70" t="s">
        <v>202</v>
      </c>
      <c r="B13" s="63"/>
      <c r="C13" s="59"/>
      <c r="D13" s="63"/>
    </row>
    <row r="14" spans="1:4" x14ac:dyDescent="0.2">
      <c r="A14" s="70" t="s">
        <v>203</v>
      </c>
      <c r="B14" s="58"/>
      <c r="C14" s="58"/>
      <c r="D14" s="60"/>
    </row>
    <row r="15" spans="1:4" x14ac:dyDescent="0.2">
      <c r="A15" s="71"/>
      <c r="B15" s="71"/>
      <c r="C15" s="71"/>
      <c r="D15" s="71"/>
    </row>
    <row r="16" spans="1:4" x14ac:dyDescent="0.2">
      <c r="A16" s="70" t="s">
        <v>204</v>
      </c>
      <c r="B16" s="58"/>
      <c r="C16" s="58"/>
      <c r="D16" s="58"/>
    </row>
    <row r="17" spans="1:4" x14ac:dyDescent="0.2">
      <c r="A17" s="70" t="s">
        <v>205</v>
      </c>
      <c r="B17" s="58"/>
      <c r="C17" s="63"/>
      <c r="D17" s="63"/>
    </row>
    <row r="18" spans="1:4" x14ac:dyDescent="0.2">
      <c r="A18" s="70" t="s">
        <v>206</v>
      </c>
      <c r="B18" s="58"/>
      <c r="C18" s="58"/>
      <c r="D18" s="58"/>
    </row>
    <row r="19" spans="1:4" x14ac:dyDescent="0.2">
      <c r="A19" s="70" t="s">
        <v>207</v>
      </c>
      <c r="B19" s="62"/>
      <c r="C19" s="60"/>
      <c r="D19" s="60"/>
    </row>
    <row r="20" spans="1:4" x14ac:dyDescent="0.2">
      <c r="A20" s="72"/>
      <c r="B20" s="72"/>
      <c r="C20" s="72"/>
      <c r="D20" s="72"/>
    </row>
    <row r="21" spans="1:4" x14ac:dyDescent="0.2">
      <c r="A21" s="72"/>
      <c r="B21" s="64" t="s">
        <v>208</v>
      </c>
      <c r="C21" s="65" t="s">
        <v>209</v>
      </c>
      <c r="D21" s="66" t="s">
        <v>210</v>
      </c>
    </row>
    <row r="22" spans="1:4" x14ac:dyDescent="0.2">
      <c r="A22" s="72"/>
      <c r="B22" s="67" t="s">
        <v>211</v>
      </c>
      <c r="C22" s="68" t="s">
        <v>212</v>
      </c>
      <c r="D22" s="69"/>
    </row>
    <row r="23" spans="1:4" x14ac:dyDescent="0.2">
      <c r="A23" s="10" t="s">
        <v>213</v>
      </c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BE4F77-BF26-49A4-A171-A3E68DD9F450}">
  <dimension ref="A1:E11"/>
  <sheetViews>
    <sheetView workbookViewId="0">
      <selection activeCell="C13" sqref="C13"/>
    </sheetView>
  </sheetViews>
  <sheetFormatPr defaultRowHeight="14.25" x14ac:dyDescent="0.2"/>
  <cols>
    <col min="1" max="1" width="32.140625" style="8" customWidth="1"/>
    <col min="2" max="2" width="37.5703125" style="8" customWidth="1"/>
    <col min="3" max="3" width="49.5703125" style="8" bestFit="1" customWidth="1"/>
    <col min="4" max="4" width="35.140625" style="8" bestFit="1" customWidth="1"/>
    <col min="5" max="5" width="59.28515625" style="8" bestFit="1" customWidth="1"/>
    <col min="6" max="16384" width="9.140625" style="8"/>
  </cols>
  <sheetData>
    <row r="1" spans="1:5" x14ac:dyDescent="0.2">
      <c r="A1" s="7" t="s">
        <v>64</v>
      </c>
      <c r="B1" s="7">
        <v>6</v>
      </c>
    </row>
    <row r="2" spans="1:5" x14ac:dyDescent="0.2">
      <c r="A2" s="8" t="s">
        <v>214</v>
      </c>
    </row>
    <row r="3" spans="1:5" x14ac:dyDescent="0.2">
      <c r="A3" s="7"/>
    </row>
    <row r="4" spans="1:5" x14ac:dyDescent="0.2">
      <c r="A4" s="10" t="str">
        <f>HYPERLINK("#'OBSAH'!A1","Naspäť na obsah")</f>
        <v>Naspäť na obsah</v>
      </c>
    </row>
    <row r="6" spans="1:5" x14ac:dyDescent="0.2">
      <c r="A6" s="32" t="s">
        <v>215</v>
      </c>
      <c r="B6" s="114" t="s">
        <v>216</v>
      </c>
      <c r="C6" s="115"/>
      <c r="D6" s="114" t="s">
        <v>217</v>
      </c>
      <c r="E6" s="115"/>
    </row>
    <row r="7" spans="1:5" x14ac:dyDescent="0.2">
      <c r="A7" s="17"/>
      <c r="B7" s="43" t="s">
        <v>218</v>
      </c>
      <c r="C7" s="43" t="s">
        <v>219</v>
      </c>
      <c r="D7" s="43" t="s">
        <v>220</v>
      </c>
      <c r="E7" s="43" t="s">
        <v>219</v>
      </c>
    </row>
    <row r="8" spans="1:5" x14ac:dyDescent="0.2">
      <c r="A8" s="17" t="s">
        <v>221</v>
      </c>
      <c r="B8" s="36" t="s">
        <v>222</v>
      </c>
      <c r="C8" s="36" t="s">
        <v>223</v>
      </c>
      <c r="D8" s="36" t="s">
        <v>209</v>
      </c>
      <c r="E8" s="36" t="s">
        <v>224</v>
      </c>
    </row>
    <row r="9" spans="1:5" x14ac:dyDescent="0.2">
      <c r="A9" s="17" t="s">
        <v>225</v>
      </c>
      <c r="B9" s="36" t="s">
        <v>209</v>
      </c>
      <c r="C9" s="36" t="s">
        <v>87</v>
      </c>
      <c r="D9" s="36" t="s">
        <v>209</v>
      </c>
      <c r="E9" s="36" t="s">
        <v>87</v>
      </c>
    </row>
    <row r="10" spans="1:5" x14ac:dyDescent="0.2">
      <c r="A10" s="17" t="s">
        <v>226</v>
      </c>
      <c r="B10" s="36" t="s">
        <v>209</v>
      </c>
      <c r="C10" s="36" t="s">
        <v>87</v>
      </c>
      <c r="D10" s="36" t="s">
        <v>209</v>
      </c>
      <c r="E10" s="36" t="s">
        <v>87</v>
      </c>
    </row>
    <row r="11" spans="1:5" x14ac:dyDescent="0.2">
      <c r="A11" s="10" t="s">
        <v>227</v>
      </c>
    </row>
  </sheetData>
  <mergeCells count="2">
    <mergeCell ref="B6:C6"/>
    <mergeCell ref="D6:E6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5C0394-7BE6-4CC0-AB4D-F87D69FB507C}">
  <dimension ref="A1:B19"/>
  <sheetViews>
    <sheetView workbookViewId="0">
      <selection activeCell="D32" sqref="D32"/>
    </sheetView>
  </sheetViews>
  <sheetFormatPr defaultRowHeight="14.25" x14ac:dyDescent="0.2"/>
  <cols>
    <col min="1" max="1" width="52.5703125" style="8" bestFit="1" customWidth="1"/>
    <col min="2" max="2" width="9" style="8" customWidth="1"/>
    <col min="3" max="5" width="14.42578125" style="8" bestFit="1" customWidth="1"/>
    <col min="6" max="16384" width="9.140625" style="8"/>
  </cols>
  <sheetData>
    <row r="1" spans="1:2" x14ac:dyDescent="0.2">
      <c r="A1" s="7" t="s">
        <v>64</v>
      </c>
      <c r="B1" s="7">
        <v>7</v>
      </c>
    </row>
    <row r="2" spans="1:2" x14ac:dyDescent="0.2">
      <c r="A2" s="8" t="s">
        <v>228</v>
      </c>
    </row>
    <row r="3" spans="1:2" x14ac:dyDescent="0.2">
      <c r="A3" s="7"/>
    </row>
    <row r="4" spans="1:2" x14ac:dyDescent="0.2">
      <c r="A4" s="10" t="str">
        <f>HYPERLINK("#'OBSAH'!A1","Naspäť na obsah")</f>
        <v>Naspäť na obsah</v>
      </c>
    </row>
    <row r="6" spans="1:2" x14ac:dyDescent="0.2">
      <c r="A6" s="32" t="s">
        <v>229</v>
      </c>
      <c r="B6" s="32" t="s">
        <v>230</v>
      </c>
    </row>
    <row r="7" spans="1:2" x14ac:dyDescent="0.2">
      <c r="A7" s="17" t="s">
        <v>231</v>
      </c>
      <c r="B7" s="74">
        <v>0.03</v>
      </c>
    </row>
    <row r="8" spans="1:2" x14ac:dyDescent="0.2">
      <c r="A8" s="17" t="s">
        <v>232</v>
      </c>
      <c r="B8" s="74">
        <v>13.5</v>
      </c>
    </row>
    <row r="9" spans="1:2" x14ac:dyDescent="0.2">
      <c r="A9" s="17" t="s">
        <v>233</v>
      </c>
      <c r="B9" s="74">
        <v>13.53</v>
      </c>
    </row>
    <row r="10" spans="1:2" x14ac:dyDescent="0.2">
      <c r="A10" s="17"/>
      <c r="B10" s="74"/>
    </row>
    <row r="11" spans="1:2" x14ac:dyDescent="0.2">
      <c r="A11" s="17" t="s">
        <v>234</v>
      </c>
      <c r="B11" s="74">
        <v>66.489999999999995</v>
      </c>
    </row>
    <row r="12" spans="1:2" x14ac:dyDescent="0.2">
      <c r="A12" s="17" t="s">
        <v>235</v>
      </c>
      <c r="B12" s="74">
        <v>34</v>
      </c>
    </row>
    <row r="13" spans="1:2" x14ac:dyDescent="0.2">
      <c r="A13" s="17" t="s">
        <v>236</v>
      </c>
      <c r="B13" s="74">
        <v>690</v>
      </c>
    </row>
    <row r="14" spans="1:2" x14ac:dyDescent="0.2">
      <c r="A14" s="17" t="s">
        <v>237</v>
      </c>
      <c r="B14" s="74">
        <v>290</v>
      </c>
    </row>
    <row r="15" spans="1:2" x14ac:dyDescent="0.2">
      <c r="A15" s="17"/>
      <c r="B15" s="74"/>
    </row>
    <row r="16" spans="1:2" x14ac:dyDescent="0.2">
      <c r="A16" s="17" t="s">
        <v>238</v>
      </c>
      <c r="B16" s="74">
        <v>146</v>
      </c>
    </row>
    <row r="17" spans="1:2" x14ac:dyDescent="0.2">
      <c r="A17" s="17" t="s">
        <v>239</v>
      </c>
      <c r="B17" s="74">
        <v>121</v>
      </c>
    </row>
    <row r="18" spans="1:2" x14ac:dyDescent="0.2">
      <c r="A18" s="17" t="s">
        <v>240</v>
      </c>
      <c r="B18" s="74">
        <v>35</v>
      </c>
    </row>
    <row r="19" spans="1:2" x14ac:dyDescent="0.2">
      <c r="A19" s="10" t="s">
        <v>241</v>
      </c>
    </row>
  </sheetData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A6342A-183B-4613-9BEA-0DA552EC9143}">
  <dimension ref="A1:G11"/>
  <sheetViews>
    <sheetView workbookViewId="0">
      <selection activeCell="A11" sqref="A11"/>
    </sheetView>
  </sheetViews>
  <sheetFormatPr defaultRowHeight="14.25" x14ac:dyDescent="0.2"/>
  <cols>
    <col min="1" max="1" width="52.5703125" style="8" bestFit="1" customWidth="1"/>
    <col min="2" max="2" width="9" style="8" customWidth="1"/>
    <col min="3" max="5" width="14.42578125" style="8" bestFit="1" customWidth="1"/>
    <col min="6" max="16384" width="9.140625" style="8"/>
  </cols>
  <sheetData>
    <row r="1" spans="1:7" x14ac:dyDescent="0.2">
      <c r="A1" s="7" t="s">
        <v>64</v>
      </c>
      <c r="B1" s="7">
        <v>8</v>
      </c>
    </row>
    <row r="2" spans="1:7" x14ac:dyDescent="0.2">
      <c r="A2" s="8" t="s">
        <v>242</v>
      </c>
    </row>
    <row r="3" spans="1:7" x14ac:dyDescent="0.2">
      <c r="A3" s="7"/>
    </row>
    <row r="4" spans="1:7" x14ac:dyDescent="0.2">
      <c r="A4" s="10" t="str">
        <f>HYPERLINK("#'OBSAH'!A1","Naspäť na obsah")</f>
        <v>Naspäť na obsah</v>
      </c>
    </row>
    <row r="6" spans="1:7" x14ac:dyDescent="0.2">
      <c r="A6" s="32"/>
      <c r="B6" s="32">
        <v>2017</v>
      </c>
      <c r="C6" s="32">
        <v>2018</v>
      </c>
      <c r="D6" s="32">
        <v>2019</v>
      </c>
      <c r="E6" s="32">
        <v>2020</v>
      </c>
      <c r="F6" s="32" t="s">
        <v>243</v>
      </c>
      <c r="G6" s="32" t="s">
        <v>244</v>
      </c>
    </row>
    <row r="7" spans="1:7" x14ac:dyDescent="0.2">
      <c r="A7" s="17" t="s">
        <v>245</v>
      </c>
      <c r="B7" s="36">
        <v>1022</v>
      </c>
      <c r="C7" s="36">
        <v>1070</v>
      </c>
      <c r="D7" s="36">
        <v>984</v>
      </c>
      <c r="E7" s="36">
        <v>1054</v>
      </c>
      <c r="F7" s="36">
        <v>1033</v>
      </c>
      <c r="G7" s="75">
        <v>0.36</v>
      </c>
    </row>
    <row r="8" spans="1:7" x14ac:dyDescent="0.2">
      <c r="A8" s="17" t="s">
        <v>246</v>
      </c>
      <c r="B8" s="36">
        <v>1750</v>
      </c>
      <c r="C8" s="36">
        <v>1602</v>
      </c>
      <c r="D8" s="36">
        <v>1560</v>
      </c>
      <c r="E8" s="36">
        <v>1570</v>
      </c>
      <c r="F8" s="36">
        <v>1621</v>
      </c>
      <c r="G8" s="75">
        <v>0.56999999999999995</v>
      </c>
    </row>
    <row r="9" spans="1:7" x14ac:dyDescent="0.2">
      <c r="A9" s="17" t="s">
        <v>247</v>
      </c>
      <c r="B9" s="36">
        <v>224</v>
      </c>
      <c r="C9" s="36">
        <v>207</v>
      </c>
      <c r="D9" s="36">
        <v>227</v>
      </c>
      <c r="E9" s="36">
        <v>171</v>
      </c>
      <c r="F9" s="36">
        <v>207</v>
      </c>
      <c r="G9" s="75">
        <v>7.0000000000000007E-2</v>
      </c>
    </row>
    <row r="10" spans="1:7" x14ac:dyDescent="0.2">
      <c r="A10" s="37" t="s">
        <v>248</v>
      </c>
      <c r="B10" s="38">
        <v>2996</v>
      </c>
      <c r="C10" s="38">
        <v>2879</v>
      </c>
      <c r="D10" s="38">
        <v>2771</v>
      </c>
      <c r="E10" s="38">
        <v>2795</v>
      </c>
      <c r="F10" s="38">
        <v>2860</v>
      </c>
      <c r="G10" s="76"/>
    </row>
    <row r="11" spans="1:7" x14ac:dyDescent="0.2">
      <c r="A11" s="10" t="s">
        <v>249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3BFF8F833A8A44EA8D88F930154EE1B" ma:contentTypeVersion="11" ma:contentTypeDescription="Create a new document." ma:contentTypeScope="" ma:versionID="2d3ec4293a6199d8040253366f825893">
  <xsd:schema xmlns:xsd="http://www.w3.org/2001/XMLSchema" xmlns:xs="http://www.w3.org/2001/XMLSchema" xmlns:p="http://schemas.microsoft.com/office/2006/metadata/properties" xmlns:ns2="bb3d1ceb-ec91-4593-ab49-8ce9533748d9" xmlns:ns3="e4b31099-8163-4ac9-ab84-be06feeb7ef4" targetNamespace="http://schemas.microsoft.com/office/2006/metadata/properties" ma:root="true" ma:fieldsID="b509f224aade2db193bf6ce099e60b1f" ns2:_="" ns3:_="">
    <xsd:import namespace="bb3d1ceb-ec91-4593-ab49-8ce9533748d9"/>
    <xsd:import namespace="e4b31099-8163-4ac9-ab84-be06feeb7ef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3d1ceb-ec91-4593-ab49-8ce9533748d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b31099-8163-4ac9-ab84-be06feeb7ef4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F1E2C47-79E6-487F-A5C0-28A2D395874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D86816C-FB15-4B1E-9459-8A1CCC35F740}">
  <ds:schemaRefs>
    <ds:schemaRef ds:uri="http://purl.org/dc/dcmitype/"/>
    <ds:schemaRef ds:uri="http://schemas.microsoft.com/office/2006/metadata/properties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e4b31099-8163-4ac9-ab84-be06feeb7ef4"/>
    <ds:schemaRef ds:uri="bb3d1ceb-ec91-4593-ab49-8ce9533748d9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3D00D528-896D-4D67-B414-001D2FB8F10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b3d1ceb-ec91-4593-ab49-8ce9533748d9"/>
    <ds:schemaRef ds:uri="e4b31099-8163-4ac9-ab84-be06feeb7ef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59</vt:i4>
      </vt:variant>
    </vt:vector>
  </HeadingPairs>
  <TitlesOfParts>
    <vt:vector size="59" baseType="lpstr">
      <vt:lpstr>OBSAH</vt:lpstr>
      <vt:lpstr>Tabuľka 1</vt:lpstr>
      <vt:lpstr>Tabuľka 2</vt:lpstr>
      <vt:lpstr>Tabuľka 3</vt:lpstr>
      <vt:lpstr>Tabuľka 4</vt:lpstr>
      <vt:lpstr>Tabuľka 5</vt:lpstr>
      <vt:lpstr>Tabuľka 6</vt:lpstr>
      <vt:lpstr>Tabuľka 7</vt:lpstr>
      <vt:lpstr>Tabuľka 8</vt:lpstr>
      <vt:lpstr>Tabuľka 9, 10, 11</vt:lpstr>
      <vt:lpstr>Tabuľka 12</vt:lpstr>
      <vt:lpstr>Tabuľka 13</vt:lpstr>
      <vt:lpstr>Tabuľka 14</vt:lpstr>
      <vt:lpstr>Tabuľka 15</vt:lpstr>
      <vt:lpstr>Tabuľka 17</vt:lpstr>
      <vt:lpstr>Tabuľka 16</vt:lpstr>
      <vt:lpstr>Tabuľka 18</vt:lpstr>
      <vt:lpstr>Tabuľka 19</vt:lpstr>
      <vt:lpstr>Tabuľka 20</vt:lpstr>
      <vt:lpstr>Tabuľka 21</vt:lpstr>
      <vt:lpstr>Tabuľka 22</vt:lpstr>
      <vt:lpstr>Tabuľka 23</vt:lpstr>
      <vt:lpstr>Tabuľka 24</vt:lpstr>
      <vt:lpstr>Tabuľka 25</vt:lpstr>
      <vt:lpstr>Tabuľka 26</vt:lpstr>
      <vt:lpstr>Tabuľka 27</vt:lpstr>
      <vt:lpstr>Tabuľka 28</vt:lpstr>
      <vt:lpstr>Tabuľka 29</vt:lpstr>
      <vt:lpstr>Tabuľka 30</vt:lpstr>
      <vt:lpstr>Tabuľka 31</vt:lpstr>
      <vt:lpstr>Tabuľka 32</vt:lpstr>
      <vt:lpstr>Tabuľka 33</vt:lpstr>
      <vt:lpstr>Tabuľka 34</vt:lpstr>
      <vt:lpstr>Tabuľka 35</vt:lpstr>
      <vt:lpstr>Tabuľka 36</vt:lpstr>
      <vt:lpstr>Tabuľka 37</vt:lpstr>
      <vt:lpstr>Graf 1</vt:lpstr>
      <vt:lpstr>Graf 2</vt:lpstr>
      <vt:lpstr>Graf 3, 4</vt:lpstr>
      <vt:lpstr>Graf 5</vt:lpstr>
      <vt:lpstr>Graf 8</vt:lpstr>
      <vt:lpstr>Graf 9</vt:lpstr>
      <vt:lpstr>Graf 10</vt:lpstr>
      <vt:lpstr>Graf 11</vt:lpstr>
      <vt:lpstr>Graf 12</vt:lpstr>
      <vt:lpstr>Graf 13</vt:lpstr>
      <vt:lpstr>Graf 14</vt:lpstr>
      <vt:lpstr>Graf 16, 17</vt:lpstr>
      <vt:lpstr>Graf 18</vt:lpstr>
      <vt:lpstr>Graf 19</vt:lpstr>
      <vt:lpstr>Graf 20</vt:lpstr>
      <vt:lpstr>Graf 22</vt:lpstr>
      <vt:lpstr>Graf 23</vt:lpstr>
      <vt:lpstr>Graf 24</vt:lpstr>
      <vt:lpstr>Graf 25</vt:lpstr>
      <vt:lpstr>Graf 26</vt:lpstr>
      <vt:lpstr>Graf 27</vt:lpstr>
      <vt:lpstr>Graf 28</vt:lpstr>
      <vt:lpstr>Graf 29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Reisenauerová Bibiana, Mgr.</dc:creator>
  <cp:keywords/>
  <dc:description/>
  <cp:lastModifiedBy>Lupták Matúš, MA</cp:lastModifiedBy>
  <cp:revision/>
  <dcterms:created xsi:type="dcterms:W3CDTF">2021-11-11T11:54:40Z</dcterms:created>
  <dcterms:modified xsi:type="dcterms:W3CDTF">2021-12-14T21:49:12Z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0x010100A3BFF8F833A8A44EA8D88F930154EE1B</vt:lpwstr>
  </property>
</Properties>
</file>